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Расходы" sheetId="1" r:id="rId1"/>
  </sheets>
  <definedNames>
    <definedName name="_xlnm._FilterDatabase" localSheetId="0" hidden="1">Расходы!$A$3:$O$524</definedName>
    <definedName name="range">#REF!</definedName>
    <definedName name="_xlnm.Print_Titles" localSheetId="0">Расходы!$6:$6</definedName>
    <definedName name="_xlnm.Print_Area" localSheetId="0">Расходы!$A$3:$O$524</definedName>
  </definedNames>
  <calcPr calcId="162913"/>
</workbook>
</file>

<file path=xl/calcChain.xml><?xml version="1.0" encoding="utf-8"?>
<calcChain xmlns="http://schemas.openxmlformats.org/spreadsheetml/2006/main">
  <c r="G9" i="1" l="1"/>
  <c r="G8" i="1" s="1"/>
  <c r="H403" i="1" l="1"/>
  <c r="G403" i="1"/>
  <c r="H404" i="1"/>
  <c r="H326" i="1"/>
  <c r="H334" i="1"/>
  <c r="G303" i="1"/>
  <c r="H494" i="1"/>
  <c r="G494" i="1"/>
  <c r="G510" i="1"/>
  <c r="H510" i="1"/>
  <c r="H513" i="1"/>
  <c r="H503" i="1"/>
  <c r="H498" i="1" s="1"/>
  <c r="H496" i="1"/>
  <c r="H461" i="1"/>
  <c r="H453" i="1"/>
  <c r="H447" i="1"/>
  <c r="H448" i="1"/>
  <c r="H444" i="1"/>
  <c r="H426" i="1"/>
  <c r="H414" i="1"/>
  <c r="H415" i="1"/>
  <c r="H417" i="1"/>
  <c r="H406" i="1"/>
  <c r="H380" i="1"/>
  <c r="G380" i="1"/>
  <c r="I396" i="1"/>
  <c r="H395" i="1"/>
  <c r="H394" i="1" s="1"/>
  <c r="G395" i="1"/>
  <c r="I395" i="1" s="1"/>
  <c r="H381" i="1"/>
  <c r="G381" i="1"/>
  <c r="I386" i="1"/>
  <c r="I387" i="1"/>
  <c r="H386" i="1"/>
  <c r="G386" i="1"/>
  <c r="H382" i="1"/>
  <c r="H371" i="1"/>
  <c r="H370" i="1" s="1"/>
  <c r="G370" i="1"/>
  <c r="I373" i="1"/>
  <c r="I374" i="1"/>
  <c r="H373" i="1"/>
  <c r="G373" i="1"/>
  <c r="G328" i="1"/>
  <c r="I340" i="1"/>
  <c r="I341" i="1"/>
  <c r="I339" i="1"/>
  <c r="H339" i="1"/>
  <c r="H340" i="1"/>
  <c r="G340" i="1"/>
  <c r="G339" i="1" s="1"/>
  <c r="I324" i="1"/>
  <c r="I325" i="1"/>
  <c r="H76" i="1"/>
  <c r="I312" i="1"/>
  <c r="H311" i="1"/>
  <c r="H310" i="1" s="1"/>
  <c r="G311" i="1"/>
  <c r="I311" i="1" s="1"/>
  <c r="H268" i="1"/>
  <c r="H261" i="1"/>
  <c r="H217" i="1"/>
  <c r="H114" i="1"/>
  <c r="M94" i="1"/>
  <c r="J94" i="1"/>
  <c r="L94" i="1" s="1"/>
  <c r="H94" i="1"/>
  <c r="G94" i="1"/>
  <c r="O95" i="1"/>
  <c r="L95" i="1"/>
  <c r="I95" i="1"/>
  <c r="N94" i="1"/>
  <c r="O94" i="1"/>
  <c r="K94" i="1"/>
  <c r="H74" i="1"/>
  <c r="O64" i="1"/>
  <c r="L64" i="1"/>
  <c r="I64" i="1"/>
  <c r="O63" i="1"/>
  <c r="L63" i="1"/>
  <c r="H63" i="1"/>
  <c r="H62" i="1" s="1"/>
  <c r="G63" i="1"/>
  <c r="G62" i="1" s="1"/>
  <c r="O62" i="1"/>
  <c r="L62" i="1"/>
  <c r="H46" i="1"/>
  <c r="H47" i="1"/>
  <c r="H49" i="1"/>
  <c r="H31" i="1"/>
  <c r="I20" i="1"/>
  <c r="H19" i="1"/>
  <c r="G19" i="1"/>
  <c r="G394" i="1" l="1"/>
  <c r="I394" i="1" s="1"/>
  <c r="I62" i="1"/>
  <c r="I94" i="1"/>
  <c r="G310" i="1"/>
  <c r="I310" i="1" s="1"/>
  <c r="I63" i="1"/>
  <c r="H499" i="1"/>
  <c r="H294" i="1"/>
  <c r="M165" i="1"/>
  <c r="L167" i="1"/>
  <c r="I167" i="1"/>
  <c r="M166" i="1"/>
  <c r="O166" i="1" s="1"/>
  <c r="J166" i="1"/>
  <c r="L166" i="1" s="1"/>
  <c r="H166" i="1"/>
  <c r="H165" i="1" s="1"/>
  <c r="G166" i="1"/>
  <c r="I166" i="1" l="1"/>
  <c r="J165" i="1"/>
  <c r="L165" i="1" s="1"/>
  <c r="G165" i="1"/>
  <c r="I165" i="1" s="1"/>
  <c r="O315" i="1"/>
  <c r="L315" i="1"/>
  <c r="I315" i="1"/>
  <c r="N314" i="1"/>
  <c r="N313" i="1" s="1"/>
  <c r="M314" i="1"/>
  <c r="M313" i="1" s="1"/>
  <c r="K314" i="1"/>
  <c r="J314" i="1"/>
  <c r="H314" i="1"/>
  <c r="H313" i="1" s="1"/>
  <c r="G314" i="1"/>
  <c r="G313" i="1" s="1"/>
  <c r="K313" i="1"/>
  <c r="J313" i="1"/>
  <c r="L314" i="1" l="1"/>
  <c r="O313" i="1"/>
  <c r="L313" i="1"/>
  <c r="O314" i="1"/>
  <c r="I313" i="1"/>
  <c r="I314" i="1"/>
  <c r="I518" i="1"/>
  <c r="H517" i="1"/>
  <c r="H516" i="1" s="1"/>
  <c r="G517" i="1"/>
  <c r="G516" i="1" s="1"/>
  <c r="I393" i="1"/>
  <c r="H392" i="1"/>
  <c r="H391" i="1" s="1"/>
  <c r="G392" i="1"/>
  <c r="I338" i="1"/>
  <c r="H337" i="1"/>
  <c r="H336" i="1" s="1"/>
  <c r="G337" i="1"/>
  <c r="G336" i="1" s="1"/>
  <c r="H389" i="1"/>
  <c r="H362" i="1"/>
  <c r="H361" i="1" s="1"/>
  <c r="H360" i="1" s="1"/>
  <c r="H355" i="1" s="1"/>
  <c r="O291" i="1"/>
  <c r="L291" i="1"/>
  <c r="I291" i="1"/>
  <c r="N290" i="1"/>
  <c r="N289" i="1" s="1"/>
  <c r="M290" i="1"/>
  <c r="K290" i="1"/>
  <c r="K289" i="1" s="1"/>
  <c r="J290" i="1"/>
  <c r="J289" i="1" s="1"/>
  <c r="H290" i="1"/>
  <c r="H289" i="1" s="1"/>
  <c r="G290" i="1"/>
  <c r="M289" i="1"/>
  <c r="I121" i="1"/>
  <c r="H120" i="1"/>
  <c r="H119" i="1" s="1"/>
  <c r="G120" i="1"/>
  <c r="G119" i="1" s="1"/>
  <c r="O61" i="1"/>
  <c r="L61" i="1"/>
  <c r="I61" i="1"/>
  <c r="O60" i="1"/>
  <c r="L60" i="1"/>
  <c r="H60" i="1"/>
  <c r="H59" i="1" s="1"/>
  <c r="G60" i="1"/>
  <c r="G59" i="1" s="1"/>
  <c r="O59" i="1"/>
  <c r="L59" i="1"/>
  <c r="L289" i="1" l="1"/>
  <c r="I119" i="1"/>
  <c r="O290" i="1"/>
  <c r="L290" i="1"/>
  <c r="O289" i="1"/>
  <c r="I392" i="1"/>
  <c r="I59" i="1"/>
  <c r="I290" i="1"/>
  <c r="G289" i="1"/>
  <c r="I289" i="1" s="1"/>
  <c r="I336" i="1"/>
  <c r="G391" i="1"/>
  <c r="I391" i="1" s="1"/>
  <c r="I516" i="1"/>
  <c r="I517" i="1"/>
  <c r="I337" i="1"/>
  <c r="I120" i="1"/>
  <c r="I60" i="1"/>
  <c r="I142" i="1" l="1"/>
  <c r="H508" i="1" l="1"/>
  <c r="H423" i="1"/>
  <c r="I306" i="1"/>
  <c r="M305" i="1"/>
  <c r="O305" i="1" s="1"/>
  <c r="J305" i="1"/>
  <c r="L305" i="1" s="1"/>
  <c r="H305" i="1"/>
  <c r="H304" i="1" s="1"/>
  <c r="G305" i="1"/>
  <c r="G304" i="1" s="1"/>
  <c r="N304" i="1"/>
  <c r="K304" i="1"/>
  <c r="O192" i="1"/>
  <c r="N191" i="1"/>
  <c r="M191" i="1"/>
  <c r="L192" i="1"/>
  <c r="K191" i="1"/>
  <c r="J191" i="1"/>
  <c r="I192" i="1"/>
  <c r="H191" i="1"/>
  <c r="G191" i="1"/>
  <c r="H163" i="1"/>
  <c r="H131" i="1"/>
  <c r="O100" i="1"/>
  <c r="N99" i="1"/>
  <c r="M99" i="1"/>
  <c r="L100" i="1"/>
  <c r="K99" i="1"/>
  <c r="J99" i="1"/>
  <c r="I100" i="1"/>
  <c r="H99" i="1"/>
  <c r="G99" i="1"/>
  <c r="H97" i="1"/>
  <c r="H96" i="1" l="1"/>
  <c r="L99" i="1"/>
  <c r="O191" i="1"/>
  <c r="O99" i="1"/>
  <c r="I304" i="1"/>
  <c r="J304" i="1"/>
  <c r="L304" i="1" s="1"/>
  <c r="L191" i="1"/>
  <c r="M304" i="1"/>
  <c r="O304" i="1" s="1"/>
  <c r="I305" i="1"/>
  <c r="I191" i="1"/>
  <c r="I99" i="1"/>
  <c r="I173" i="1"/>
  <c r="N473" i="1"/>
  <c r="M473" i="1"/>
  <c r="M472" i="1" s="1"/>
  <c r="K473" i="1"/>
  <c r="K472" i="1" s="1"/>
  <c r="J473" i="1"/>
  <c r="J472" i="1" s="1"/>
  <c r="N470" i="1"/>
  <c r="M470" i="1"/>
  <c r="M469" i="1" s="1"/>
  <c r="K470" i="1"/>
  <c r="J470" i="1"/>
  <c r="J469" i="1" s="1"/>
  <c r="H470" i="1"/>
  <c r="H469" i="1" s="1"/>
  <c r="G470" i="1"/>
  <c r="G469" i="1" s="1"/>
  <c r="O471" i="1"/>
  <c r="L471" i="1"/>
  <c r="I471" i="1"/>
  <c r="O474" i="1"/>
  <c r="L474" i="1"/>
  <c r="N371" i="1"/>
  <c r="M371" i="1"/>
  <c r="M370" i="1" s="1"/>
  <c r="K371" i="1"/>
  <c r="K370" i="1" s="1"/>
  <c r="J371" i="1"/>
  <c r="J370" i="1" s="1"/>
  <c r="L372" i="1"/>
  <c r="O372" i="1"/>
  <c r="O354" i="1"/>
  <c r="N353" i="1"/>
  <c r="N352" i="1" s="1"/>
  <c r="N351" i="1" s="1"/>
  <c r="N350" i="1" s="1"/>
  <c r="M353" i="1"/>
  <c r="L354" i="1"/>
  <c r="K353" i="1"/>
  <c r="K352" i="1" s="1"/>
  <c r="K351" i="1" s="1"/>
  <c r="K350" i="1" s="1"/>
  <c r="J353" i="1"/>
  <c r="H250" i="1"/>
  <c r="N256" i="1"/>
  <c r="O254" i="1"/>
  <c r="O257" i="1"/>
  <c r="N253" i="1"/>
  <c r="N252" i="1" s="1"/>
  <c r="M256" i="1"/>
  <c r="M255" i="1" s="1"/>
  <c r="M253" i="1"/>
  <c r="M252" i="1" s="1"/>
  <c r="K256" i="1"/>
  <c r="K255" i="1" s="1"/>
  <c r="J256" i="1"/>
  <c r="J255" i="1" s="1"/>
  <c r="L254" i="1"/>
  <c r="L257" i="1"/>
  <c r="K253" i="1"/>
  <c r="K252" i="1" s="1"/>
  <c r="J253" i="1"/>
  <c r="J252" i="1" s="1"/>
  <c r="I257" i="1"/>
  <c r="O190" i="1"/>
  <c r="N189" i="1"/>
  <c r="M189" i="1"/>
  <c r="M188" i="1" s="1"/>
  <c r="L190" i="1"/>
  <c r="K189" i="1"/>
  <c r="K188" i="1" s="1"/>
  <c r="K187" i="1" s="1"/>
  <c r="J189" i="1"/>
  <c r="J188" i="1" s="1"/>
  <c r="J187" i="1" s="1"/>
  <c r="L199" i="1"/>
  <c r="O185" i="1"/>
  <c r="N184" i="1"/>
  <c r="N183" i="1" s="1"/>
  <c r="N182" i="1" s="1"/>
  <c r="N181" i="1" s="1"/>
  <c r="M184" i="1"/>
  <c r="L185" i="1"/>
  <c r="K184" i="1"/>
  <c r="K183" i="1" s="1"/>
  <c r="K182" i="1" s="1"/>
  <c r="K181" i="1" s="1"/>
  <c r="J184" i="1"/>
  <c r="I185" i="1"/>
  <c r="H184" i="1"/>
  <c r="H183" i="1" s="1"/>
  <c r="H182" i="1" s="1"/>
  <c r="H181" i="1" s="1"/>
  <c r="G184" i="1"/>
  <c r="G169" i="1"/>
  <c r="H169" i="1"/>
  <c r="H168" i="1" s="1"/>
  <c r="J169" i="1"/>
  <c r="K169" i="1"/>
  <c r="K168" i="1" s="1"/>
  <c r="M169" i="1"/>
  <c r="N169" i="1"/>
  <c r="N168" i="1" s="1"/>
  <c r="O180" i="1"/>
  <c r="N179" i="1"/>
  <c r="N178" i="1" s="1"/>
  <c r="N177" i="1" s="1"/>
  <c r="M179" i="1"/>
  <c r="L176" i="1"/>
  <c r="L180" i="1"/>
  <c r="K179" i="1"/>
  <c r="K178" i="1" s="1"/>
  <c r="K177" i="1" s="1"/>
  <c r="J179" i="1"/>
  <c r="J178" i="1" s="1"/>
  <c r="I180" i="1"/>
  <c r="H179" i="1"/>
  <c r="H178" i="1" s="1"/>
  <c r="H177" i="1" s="1"/>
  <c r="G179" i="1"/>
  <c r="G178" i="1" s="1"/>
  <c r="O176" i="1"/>
  <c r="N175" i="1"/>
  <c r="N174" i="1" s="1"/>
  <c r="N167" i="1" s="1"/>
  <c r="O167" i="1" s="1"/>
  <c r="M175" i="1"/>
  <c r="K175" i="1"/>
  <c r="K174" i="1" s="1"/>
  <c r="J175" i="1"/>
  <c r="J174" i="1" s="1"/>
  <c r="I176" i="1"/>
  <c r="H175" i="1"/>
  <c r="H174" i="1" s="1"/>
  <c r="G175" i="1"/>
  <c r="O170" i="1"/>
  <c r="L170" i="1"/>
  <c r="I170" i="1"/>
  <c r="K134" i="1"/>
  <c r="K133" i="1" s="1"/>
  <c r="K132" i="1" s="1"/>
  <c r="H134" i="1"/>
  <c r="O142" i="1"/>
  <c r="N141" i="1"/>
  <c r="N140" i="1" s="1"/>
  <c r="M141" i="1"/>
  <c r="L142" i="1"/>
  <c r="K141" i="1"/>
  <c r="K140" i="1" s="1"/>
  <c r="J141" i="1"/>
  <c r="H148" i="1"/>
  <c r="O152" i="1"/>
  <c r="N151" i="1"/>
  <c r="N150" i="1" s="1"/>
  <c r="M151" i="1"/>
  <c r="L152" i="1"/>
  <c r="K151" i="1"/>
  <c r="K150" i="1" s="1"/>
  <c r="J151" i="1"/>
  <c r="I152" i="1"/>
  <c r="H151" i="1"/>
  <c r="H150" i="1" s="1"/>
  <c r="G151" i="1"/>
  <c r="G150" i="1" s="1"/>
  <c r="H57" i="1"/>
  <c r="H56" i="1" s="1"/>
  <c r="O58" i="1"/>
  <c r="N57" i="1"/>
  <c r="N56" i="1" s="1"/>
  <c r="M57" i="1"/>
  <c r="L58" i="1"/>
  <c r="K57" i="1"/>
  <c r="K56" i="1" s="1"/>
  <c r="J57" i="1"/>
  <c r="G57" i="1"/>
  <c r="G56" i="1" s="1"/>
  <c r="O53" i="1"/>
  <c r="O55" i="1"/>
  <c r="N52" i="1"/>
  <c r="N51" i="1" s="1"/>
  <c r="N54" i="1"/>
  <c r="M52" i="1"/>
  <c r="M54" i="1"/>
  <c r="L53" i="1"/>
  <c r="L55" i="1"/>
  <c r="K52" i="1"/>
  <c r="K54" i="1"/>
  <c r="J54" i="1"/>
  <c r="J52" i="1"/>
  <c r="I58" i="1"/>
  <c r="I55" i="1"/>
  <c r="H54" i="1"/>
  <c r="G54" i="1"/>
  <c r="I56" i="1" l="1"/>
  <c r="L472" i="1"/>
  <c r="O470" i="1"/>
  <c r="O473" i="1"/>
  <c r="O141" i="1"/>
  <c r="L470" i="1"/>
  <c r="I469" i="1"/>
  <c r="N469" i="1"/>
  <c r="O469" i="1" s="1"/>
  <c r="N472" i="1"/>
  <c r="O472" i="1" s="1"/>
  <c r="I470" i="1"/>
  <c r="K469" i="1"/>
  <c r="L469" i="1" s="1"/>
  <c r="L473" i="1"/>
  <c r="O371" i="1"/>
  <c r="O353" i="1"/>
  <c r="L370" i="1"/>
  <c r="N370" i="1"/>
  <c r="O370" i="1" s="1"/>
  <c r="L353" i="1"/>
  <c r="L371" i="1"/>
  <c r="L151" i="1"/>
  <c r="O252" i="1"/>
  <c r="M352" i="1"/>
  <c r="O253" i="1"/>
  <c r="J352" i="1"/>
  <c r="L252" i="1"/>
  <c r="L255" i="1"/>
  <c r="L256" i="1"/>
  <c r="L253" i="1"/>
  <c r="O256" i="1"/>
  <c r="N255" i="1"/>
  <c r="O255" i="1" s="1"/>
  <c r="O179" i="1"/>
  <c r="O184" i="1"/>
  <c r="L187" i="1"/>
  <c r="I184" i="1"/>
  <c r="L141" i="1"/>
  <c r="O169" i="1"/>
  <c r="I169" i="1"/>
  <c r="L184" i="1"/>
  <c r="I150" i="1"/>
  <c r="O189" i="1"/>
  <c r="L189" i="1"/>
  <c r="M187" i="1"/>
  <c r="M168" i="1"/>
  <c r="O168" i="1" s="1"/>
  <c r="L188" i="1"/>
  <c r="J183" i="1"/>
  <c r="L183" i="1" s="1"/>
  <c r="N188" i="1"/>
  <c r="N187" i="1" s="1"/>
  <c r="O151" i="1"/>
  <c r="I175" i="1"/>
  <c r="L169" i="1"/>
  <c r="M183" i="1"/>
  <c r="L57" i="1"/>
  <c r="G183" i="1"/>
  <c r="L174" i="1"/>
  <c r="J177" i="1"/>
  <c r="L177" i="1" s="1"/>
  <c r="L178" i="1"/>
  <c r="I178" i="1"/>
  <c r="L179" i="1"/>
  <c r="I151" i="1"/>
  <c r="M140" i="1"/>
  <c r="O140" i="1" s="1"/>
  <c r="J168" i="1"/>
  <c r="L175" i="1"/>
  <c r="G177" i="1"/>
  <c r="I177" i="1" s="1"/>
  <c r="M178" i="1"/>
  <c r="O52" i="1"/>
  <c r="M150" i="1"/>
  <c r="O150" i="1" s="1"/>
  <c r="J140" i="1"/>
  <c r="L140" i="1" s="1"/>
  <c r="G168" i="1"/>
  <c r="I168" i="1" s="1"/>
  <c r="I179" i="1"/>
  <c r="I54" i="1"/>
  <c r="J150" i="1"/>
  <c r="L150" i="1" s="1"/>
  <c r="G174" i="1"/>
  <c r="I174" i="1" s="1"/>
  <c r="O175" i="1"/>
  <c r="M174" i="1"/>
  <c r="O174" i="1" s="1"/>
  <c r="K51" i="1"/>
  <c r="J56" i="1"/>
  <c r="O57" i="1"/>
  <c r="L52" i="1"/>
  <c r="I57" i="1"/>
  <c r="L56" i="1"/>
  <c r="M51" i="1"/>
  <c r="O51" i="1" s="1"/>
  <c r="J51" i="1"/>
  <c r="O54" i="1"/>
  <c r="M56" i="1"/>
  <c r="O56" i="1" s="1"/>
  <c r="L54" i="1"/>
  <c r="I474" i="1"/>
  <c r="H473" i="1"/>
  <c r="H472" i="1" s="1"/>
  <c r="G473" i="1"/>
  <c r="H464" i="1"/>
  <c r="H463" i="1" s="1"/>
  <c r="H467" i="1"/>
  <c r="H466" i="1" s="1"/>
  <c r="L352" i="1" l="1"/>
  <c r="J351" i="1"/>
  <c r="O352" i="1"/>
  <c r="M351" i="1"/>
  <c r="J182" i="1"/>
  <c r="L182" i="1" s="1"/>
  <c r="O187" i="1"/>
  <c r="O188" i="1"/>
  <c r="I183" i="1"/>
  <c r="G182" i="1"/>
  <c r="L51" i="1"/>
  <c r="M182" i="1"/>
  <c r="O183" i="1"/>
  <c r="L168" i="1"/>
  <c r="M177" i="1"/>
  <c r="O177" i="1" s="1"/>
  <c r="O178" i="1"/>
  <c r="I473" i="1"/>
  <c r="G472" i="1"/>
  <c r="I472" i="1" s="1"/>
  <c r="H284" i="1"/>
  <c r="H272" i="1"/>
  <c r="H159" i="1"/>
  <c r="H158" i="1" s="1"/>
  <c r="O351" i="1" l="1"/>
  <c r="M350" i="1"/>
  <c r="O350" i="1" s="1"/>
  <c r="L351" i="1"/>
  <c r="J350" i="1"/>
  <c r="L350" i="1" s="1"/>
  <c r="J181" i="1"/>
  <c r="I182" i="1"/>
  <c r="G181" i="1"/>
  <c r="I181" i="1" s="1"/>
  <c r="O182" i="1"/>
  <c r="M181" i="1"/>
  <c r="H450" i="1"/>
  <c r="O181" i="1" l="1"/>
  <c r="L181" i="1"/>
  <c r="H265" i="1"/>
  <c r="H264" i="1" s="1"/>
  <c r="I480" i="1" l="1"/>
  <c r="H479" i="1"/>
  <c r="H478" i="1" s="1"/>
  <c r="G479" i="1"/>
  <c r="G478" i="1" s="1"/>
  <c r="I477" i="1"/>
  <c r="H476" i="1"/>
  <c r="H475" i="1" s="1"/>
  <c r="G476" i="1"/>
  <c r="H429" i="1"/>
  <c r="H409" i="1"/>
  <c r="H353" i="1"/>
  <c r="H352" i="1" s="1"/>
  <c r="H351" i="1" s="1"/>
  <c r="H350" i="1" s="1"/>
  <c r="I354" i="1"/>
  <c r="G353" i="1"/>
  <c r="G352" i="1" s="1"/>
  <c r="H279" i="1"/>
  <c r="H256" i="1"/>
  <c r="H255" i="1" s="1"/>
  <c r="G256" i="1"/>
  <c r="I190" i="1"/>
  <c r="H189" i="1"/>
  <c r="G189" i="1"/>
  <c r="G188" i="1" s="1"/>
  <c r="H172" i="1"/>
  <c r="H171" i="1" s="1"/>
  <c r="H117" i="1"/>
  <c r="H52" i="1"/>
  <c r="H51" i="1" s="1"/>
  <c r="I53" i="1"/>
  <c r="G51" i="1"/>
  <c r="H188" i="1" l="1"/>
  <c r="H187" i="1" s="1"/>
  <c r="I256" i="1"/>
  <c r="I479" i="1"/>
  <c r="I478" i="1"/>
  <c r="I476" i="1"/>
  <c r="G475" i="1"/>
  <c r="I475" i="1" s="1"/>
  <c r="I352" i="1"/>
  <c r="G351" i="1"/>
  <c r="I353" i="1"/>
  <c r="I52" i="1"/>
  <c r="I51" i="1"/>
  <c r="G187" i="1"/>
  <c r="I189" i="1"/>
  <c r="G255" i="1"/>
  <c r="I255" i="1" s="1"/>
  <c r="I188" i="1" l="1"/>
  <c r="I187" i="1"/>
  <c r="G350" i="1"/>
  <c r="I350" i="1" s="1"/>
  <c r="I351" i="1"/>
  <c r="I372" i="1"/>
  <c r="G371" i="1"/>
  <c r="I486" i="1"/>
  <c r="H485" i="1"/>
  <c r="H484" i="1" s="1"/>
  <c r="G485" i="1"/>
  <c r="I433" i="1"/>
  <c r="H432" i="1"/>
  <c r="H431" i="1" s="1"/>
  <c r="G432" i="1"/>
  <c r="H253" i="1"/>
  <c r="I254" i="1"/>
  <c r="G253" i="1"/>
  <c r="G252" i="1" s="1"/>
  <c r="H141" i="1"/>
  <c r="H140" i="1" s="1"/>
  <c r="G141" i="1"/>
  <c r="O302" i="1"/>
  <c r="O248" i="1"/>
  <c r="O173" i="1"/>
  <c r="O132" i="1"/>
  <c r="L363" i="1"/>
  <c r="L302" i="1"/>
  <c r="L248" i="1"/>
  <c r="L173" i="1"/>
  <c r="L132" i="1"/>
  <c r="I416" i="1"/>
  <c r="I253" i="1" l="1"/>
  <c r="I485" i="1"/>
  <c r="I141" i="1"/>
  <c r="I432" i="1"/>
  <c r="G484" i="1"/>
  <c r="I484" i="1" s="1"/>
  <c r="I370" i="1"/>
  <c r="I371" i="1"/>
  <c r="G140" i="1"/>
  <c r="I140" i="1" s="1"/>
  <c r="H252" i="1"/>
  <c r="I252" i="1" s="1"/>
  <c r="G431" i="1"/>
  <c r="I431" i="1" s="1"/>
  <c r="H358" i="1"/>
  <c r="I359" i="1"/>
  <c r="I218" i="1"/>
  <c r="M522" i="1"/>
  <c r="M521" i="1" s="1"/>
  <c r="M520" i="1" s="1"/>
  <c r="M519" i="1" s="1"/>
  <c r="M514" i="1"/>
  <c r="M513" i="1" s="1"/>
  <c r="M511" i="1"/>
  <c r="M508" i="1"/>
  <c r="M506" i="1"/>
  <c r="M503" i="1"/>
  <c r="M501" i="1"/>
  <c r="M499" i="1"/>
  <c r="M496" i="1"/>
  <c r="M495" i="1" s="1"/>
  <c r="M492" i="1"/>
  <c r="M491" i="1" s="1"/>
  <c r="M490" i="1" s="1"/>
  <c r="M488" i="1"/>
  <c r="M487" i="1" s="1"/>
  <c r="M482" i="1"/>
  <c r="M481" i="1" s="1"/>
  <c r="M467" i="1"/>
  <c r="M466" i="1" s="1"/>
  <c r="M464" i="1"/>
  <c r="M463" i="1" s="1"/>
  <c r="M461" i="1"/>
  <c r="M460" i="1" s="1"/>
  <c r="M458" i="1"/>
  <c r="M457" i="1" s="1"/>
  <c r="M455" i="1"/>
  <c r="M453" i="1"/>
  <c r="M450" i="1"/>
  <c r="M448" i="1"/>
  <c r="M445" i="1"/>
  <c r="M444" i="1" s="1"/>
  <c r="M442" i="1"/>
  <c r="M439" i="1"/>
  <c r="M438" i="1" s="1"/>
  <c r="M436" i="1"/>
  <c r="M435" i="1" s="1"/>
  <c r="M429" i="1"/>
  <c r="M428" i="1" s="1"/>
  <c r="M426" i="1"/>
  <c r="M425" i="1" s="1"/>
  <c r="M423" i="1"/>
  <c r="M422" i="1" s="1"/>
  <c r="M420" i="1"/>
  <c r="M419" i="1" s="1"/>
  <c r="M417" i="1"/>
  <c r="M415" i="1"/>
  <c r="M412" i="1"/>
  <c r="M411" i="1" s="1"/>
  <c r="M409" i="1"/>
  <c r="M408" i="1" s="1"/>
  <c r="M406" i="1"/>
  <c r="M405" i="1" s="1"/>
  <c r="M401" i="1"/>
  <c r="M400" i="1" s="1"/>
  <c r="M399" i="1" s="1"/>
  <c r="M398" i="1" s="1"/>
  <c r="M389" i="1"/>
  <c r="M388" i="1" s="1"/>
  <c r="M384" i="1"/>
  <c r="M382" i="1"/>
  <c r="M376" i="1"/>
  <c r="M375" i="1" s="1"/>
  <c r="M368" i="1"/>
  <c r="M367" i="1" s="1"/>
  <c r="M362" i="1"/>
  <c r="M361" i="1" s="1"/>
  <c r="M360" i="1" s="1"/>
  <c r="M358" i="1"/>
  <c r="M357" i="1" s="1"/>
  <c r="M356" i="1" s="1"/>
  <c r="M348" i="1"/>
  <c r="M347" i="1" s="1"/>
  <c r="M346" i="1" s="1"/>
  <c r="M344" i="1"/>
  <c r="M343" i="1" s="1"/>
  <c r="M342" i="1" s="1"/>
  <c r="M334" i="1"/>
  <c r="M332" i="1"/>
  <c r="M330" i="1"/>
  <c r="M322" i="1"/>
  <c r="M320" i="1"/>
  <c r="M308" i="1"/>
  <c r="M307" i="1" s="1"/>
  <c r="M303" i="1" s="1"/>
  <c r="O303" i="1" s="1"/>
  <c r="M301" i="1"/>
  <c r="O301" i="1" s="1"/>
  <c r="M299" i="1"/>
  <c r="M296" i="1"/>
  <c r="M294" i="1"/>
  <c r="M287" i="1"/>
  <c r="M286" i="1" s="1"/>
  <c r="M284" i="1"/>
  <c r="M283" i="1" s="1"/>
  <c r="M279" i="1"/>
  <c r="M278" i="1" s="1"/>
  <c r="M277" i="1" s="1"/>
  <c r="M275" i="1"/>
  <c r="M274" i="1" s="1"/>
  <c r="M272" i="1"/>
  <c r="M271" i="1" s="1"/>
  <c r="M268" i="1"/>
  <c r="M267" i="1" s="1"/>
  <c r="M265" i="1"/>
  <c r="M264" i="1" s="1"/>
  <c r="M261" i="1"/>
  <c r="M260" i="1" s="1"/>
  <c r="M259" i="1" s="1"/>
  <c r="M250" i="1"/>
  <c r="M249" i="1" s="1"/>
  <c r="M247" i="1"/>
  <c r="M244" i="1"/>
  <c r="M242" i="1"/>
  <c r="M239" i="1"/>
  <c r="M238" i="1" s="1"/>
  <c r="M236" i="1"/>
  <c r="M234" i="1"/>
  <c r="M231" i="1"/>
  <c r="M230" i="1" s="1"/>
  <c r="M228" i="1"/>
  <c r="M227" i="1" s="1"/>
  <c r="M225" i="1"/>
  <c r="M224" i="1" s="1"/>
  <c r="M222" i="1"/>
  <c r="M221" i="1" s="1"/>
  <c r="M217" i="1"/>
  <c r="M215" i="1"/>
  <c r="M213" i="1"/>
  <c r="M209" i="1"/>
  <c r="M208" i="1" s="1"/>
  <c r="M206" i="1"/>
  <c r="M204" i="1"/>
  <c r="M200" i="1"/>
  <c r="M198" i="1"/>
  <c r="M195" i="1"/>
  <c r="M194" i="1" s="1"/>
  <c r="M172" i="1"/>
  <c r="M171" i="1" s="1"/>
  <c r="M163" i="1"/>
  <c r="O163" i="1" s="1"/>
  <c r="M159" i="1"/>
  <c r="M158" i="1" s="1"/>
  <c r="M156" i="1"/>
  <c r="M155" i="1" s="1"/>
  <c r="M148" i="1"/>
  <c r="M147" i="1" s="1"/>
  <c r="M145" i="1"/>
  <c r="M144" i="1" s="1"/>
  <c r="M138" i="1"/>
  <c r="M137" i="1" s="1"/>
  <c r="M136" i="1" s="1"/>
  <c r="M134" i="1"/>
  <c r="M131" i="1"/>
  <c r="M130" i="1" s="1"/>
  <c r="M128" i="1"/>
  <c r="M124" i="1"/>
  <c r="M123" i="1" s="1"/>
  <c r="M122" i="1" s="1"/>
  <c r="M117" i="1"/>
  <c r="M116" i="1" s="1"/>
  <c r="M114" i="1"/>
  <c r="M113" i="1" s="1"/>
  <c r="M109" i="1"/>
  <c r="M108" i="1" s="1"/>
  <c r="M106" i="1"/>
  <c r="M105" i="1" s="1"/>
  <c r="M103" i="1"/>
  <c r="M102" i="1" s="1"/>
  <c r="M97" i="1"/>
  <c r="M96" i="1" s="1"/>
  <c r="M92" i="1"/>
  <c r="M90" i="1"/>
  <c r="M85" i="1"/>
  <c r="M84" i="1" s="1"/>
  <c r="M83" i="1" s="1"/>
  <c r="M82" i="1" s="1"/>
  <c r="M80" i="1"/>
  <c r="M79" i="1" s="1"/>
  <c r="M77" i="1"/>
  <c r="M76" i="1"/>
  <c r="M74" i="1"/>
  <c r="M73" i="1" s="1"/>
  <c r="M71" i="1"/>
  <c r="M70" i="1" s="1"/>
  <c r="M67" i="1"/>
  <c r="M66" i="1" s="1"/>
  <c r="M65" i="1" s="1"/>
  <c r="M49" i="1"/>
  <c r="M47" i="1"/>
  <c r="M44" i="1"/>
  <c r="M42" i="1"/>
  <c r="M39" i="1"/>
  <c r="M38" i="1" s="1"/>
  <c r="M36" i="1"/>
  <c r="M34" i="1"/>
  <c r="M31" i="1"/>
  <c r="M29" i="1"/>
  <c r="M26" i="1"/>
  <c r="M25" i="1" s="1"/>
  <c r="M23" i="1"/>
  <c r="M22" i="1" s="1"/>
  <c r="M19" i="1"/>
  <c r="M17" i="1"/>
  <c r="M15" i="1"/>
  <c r="M12" i="1"/>
  <c r="M11" i="1" s="1"/>
  <c r="J522" i="1"/>
  <c r="J521" i="1" s="1"/>
  <c r="J520" i="1" s="1"/>
  <c r="J519" i="1" s="1"/>
  <c r="J514" i="1"/>
  <c r="J513" i="1" s="1"/>
  <c r="J511" i="1"/>
  <c r="J508" i="1"/>
  <c r="J506" i="1"/>
  <c r="J503" i="1"/>
  <c r="J501" i="1"/>
  <c r="J499" i="1"/>
  <c r="J496" i="1"/>
  <c r="J495" i="1" s="1"/>
  <c r="J492" i="1"/>
  <c r="J491" i="1" s="1"/>
  <c r="J490" i="1" s="1"/>
  <c r="J488" i="1"/>
  <c r="J487" i="1" s="1"/>
  <c r="J482" i="1"/>
  <c r="J481" i="1" s="1"/>
  <c r="J467" i="1"/>
  <c r="J466" i="1" s="1"/>
  <c r="J464" i="1"/>
  <c r="J463" i="1" s="1"/>
  <c r="J461" i="1"/>
  <c r="J460" i="1" s="1"/>
  <c r="J458" i="1"/>
  <c r="J457" i="1" s="1"/>
  <c r="J455" i="1"/>
  <c r="J453" i="1"/>
  <c r="J450" i="1"/>
  <c r="J448" i="1"/>
  <c r="J445" i="1"/>
  <c r="J444" i="1" s="1"/>
  <c r="J442" i="1"/>
  <c r="J439" i="1"/>
  <c r="J438" i="1" s="1"/>
  <c r="J436" i="1"/>
  <c r="J435" i="1" s="1"/>
  <c r="J429" i="1"/>
  <c r="J428" i="1" s="1"/>
  <c r="J426" i="1"/>
  <c r="J425" i="1" s="1"/>
  <c r="J423" i="1"/>
  <c r="J422" i="1" s="1"/>
  <c r="J420" i="1"/>
  <c r="J419" i="1" s="1"/>
  <c r="J417" i="1"/>
  <c r="J415" i="1"/>
  <c r="J412" i="1"/>
  <c r="J411" i="1" s="1"/>
  <c r="J409" i="1"/>
  <c r="J408" i="1" s="1"/>
  <c r="J406" i="1"/>
  <c r="J405" i="1" s="1"/>
  <c r="J401" i="1"/>
  <c r="J400" i="1" s="1"/>
  <c r="J399" i="1" s="1"/>
  <c r="J398" i="1" s="1"/>
  <c r="J389" i="1"/>
  <c r="J388" i="1" s="1"/>
  <c r="J384" i="1"/>
  <c r="J382" i="1"/>
  <c r="J376" i="1"/>
  <c r="J375" i="1" s="1"/>
  <c r="J368" i="1"/>
  <c r="J367" i="1" s="1"/>
  <c r="J362" i="1"/>
  <c r="J361" i="1" s="1"/>
  <c r="J360" i="1" s="1"/>
  <c r="J358" i="1"/>
  <c r="J357" i="1" s="1"/>
  <c r="J356" i="1" s="1"/>
  <c r="J348" i="1"/>
  <c r="J347" i="1" s="1"/>
  <c r="J346" i="1" s="1"/>
  <c r="J344" i="1"/>
  <c r="J343" i="1" s="1"/>
  <c r="J342" i="1" s="1"/>
  <c r="J334" i="1"/>
  <c r="J332" i="1"/>
  <c r="J330" i="1"/>
  <c r="J322" i="1"/>
  <c r="J320" i="1"/>
  <c r="J308" i="1"/>
  <c r="J307" i="1" s="1"/>
  <c r="J303" i="1" s="1"/>
  <c r="L303" i="1" s="1"/>
  <c r="J301" i="1"/>
  <c r="L301" i="1" s="1"/>
  <c r="J299" i="1"/>
  <c r="J296" i="1"/>
  <c r="J294" i="1"/>
  <c r="J287" i="1"/>
  <c r="J286" i="1" s="1"/>
  <c r="J284" i="1"/>
  <c r="J283" i="1" s="1"/>
  <c r="J279" i="1"/>
  <c r="J278" i="1" s="1"/>
  <c r="J277" i="1" s="1"/>
  <c r="J275" i="1"/>
  <c r="J274" i="1" s="1"/>
  <c r="J272" i="1"/>
  <c r="J271" i="1" s="1"/>
  <c r="J268" i="1"/>
  <c r="J267" i="1" s="1"/>
  <c r="J265" i="1"/>
  <c r="J264" i="1" s="1"/>
  <c r="J261" i="1"/>
  <c r="J260" i="1" s="1"/>
  <c r="J259" i="1" s="1"/>
  <c r="J250" i="1"/>
  <c r="J249" i="1" s="1"/>
  <c r="J247" i="1"/>
  <c r="J244" i="1"/>
  <c r="J242" i="1"/>
  <c r="J239" i="1"/>
  <c r="J238" i="1" s="1"/>
  <c r="J236" i="1"/>
  <c r="J234" i="1"/>
  <c r="J231" i="1"/>
  <c r="J230" i="1" s="1"/>
  <c r="J228" i="1"/>
  <c r="J227" i="1" s="1"/>
  <c r="J225" i="1"/>
  <c r="J224" i="1" s="1"/>
  <c r="J222" i="1"/>
  <c r="J221" i="1" s="1"/>
  <c r="J217" i="1"/>
  <c r="J215" i="1"/>
  <c r="J213" i="1"/>
  <c r="J209" i="1"/>
  <c r="J208" i="1" s="1"/>
  <c r="J206" i="1"/>
  <c r="J204" i="1"/>
  <c r="J200" i="1"/>
  <c r="J198" i="1"/>
  <c r="J195" i="1"/>
  <c r="J194" i="1" s="1"/>
  <c r="J172" i="1"/>
  <c r="J171" i="1" s="1"/>
  <c r="J163" i="1"/>
  <c r="J159" i="1"/>
  <c r="J158" i="1" s="1"/>
  <c r="J156" i="1"/>
  <c r="J155" i="1" s="1"/>
  <c r="J148" i="1"/>
  <c r="J147" i="1" s="1"/>
  <c r="J145" i="1"/>
  <c r="J144" i="1" s="1"/>
  <c r="J138" i="1"/>
  <c r="J137" i="1" s="1"/>
  <c r="J136" i="1" s="1"/>
  <c r="J134" i="1"/>
  <c r="J131" i="1"/>
  <c r="J130" i="1" s="1"/>
  <c r="J128" i="1"/>
  <c r="J124" i="1"/>
  <c r="J123" i="1" s="1"/>
  <c r="J122" i="1" s="1"/>
  <c r="J117" i="1"/>
  <c r="J116" i="1" s="1"/>
  <c r="J114" i="1"/>
  <c r="J113" i="1" s="1"/>
  <c r="J109" i="1"/>
  <c r="J108" i="1" s="1"/>
  <c r="J106" i="1"/>
  <c r="J105" i="1" s="1"/>
  <c r="J103" i="1"/>
  <c r="J102" i="1" s="1"/>
  <c r="J97" i="1"/>
  <c r="J96" i="1" s="1"/>
  <c r="J92" i="1"/>
  <c r="J90" i="1"/>
  <c r="J85" i="1"/>
  <c r="J84" i="1" s="1"/>
  <c r="J83" i="1" s="1"/>
  <c r="J82" i="1" s="1"/>
  <c r="J80" i="1"/>
  <c r="J79" i="1" s="1"/>
  <c r="J77" i="1"/>
  <c r="J76" i="1"/>
  <c r="J74" i="1"/>
  <c r="J73" i="1" s="1"/>
  <c r="J71" i="1"/>
  <c r="J70" i="1" s="1"/>
  <c r="J67" i="1"/>
  <c r="J66" i="1" s="1"/>
  <c r="J65" i="1" s="1"/>
  <c r="J49" i="1"/>
  <c r="J47" i="1"/>
  <c r="J44" i="1"/>
  <c r="J42" i="1"/>
  <c r="J39" i="1"/>
  <c r="J38" i="1" s="1"/>
  <c r="J36" i="1"/>
  <c r="J34" i="1"/>
  <c r="J31" i="1"/>
  <c r="J29" i="1"/>
  <c r="J26" i="1"/>
  <c r="J25" i="1" s="1"/>
  <c r="J23" i="1"/>
  <c r="J22" i="1" s="1"/>
  <c r="J19" i="1"/>
  <c r="J17" i="1"/>
  <c r="J15" i="1"/>
  <c r="J12" i="1"/>
  <c r="J11" i="1" s="1"/>
  <c r="G522" i="1"/>
  <c r="G521" i="1" s="1"/>
  <c r="G520" i="1" s="1"/>
  <c r="G519" i="1" s="1"/>
  <c r="G514" i="1"/>
  <c r="G513" i="1" s="1"/>
  <c r="G511" i="1"/>
  <c r="G508" i="1"/>
  <c r="G506" i="1"/>
  <c r="G503" i="1"/>
  <c r="G501" i="1"/>
  <c r="G499" i="1"/>
  <c r="G496" i="1"/>
  <c r="G495" i="1" s="1"/>
  <c r="G492" i="1"/>
  <c r="G491" i="1" s="1"/>
  <c r="G490" i="1" s="1"/>
  <c r="G488" i="1"/>
  <c r="G487" i="1" s="1"/>
  <c r="G482" i="1"/>
  <c r="G481" i="1" s="1"/>
  <c r="G467" i="1"/>
  <c r="G466" i="1" s="1"/>
  <c r="G464" i="1"/>
  <c r="G463" i="1" s="1"/>
  <c r="G461" i="1"/>
  <c r="G460" i="1" s="1"/>
  <c r="G458" i="1"/>
  <c r="G457" i="1" s="1"/>
  <c r="G455" i="1"/>
  <c r="G453" i="1"/>
  <c r="G450" i="1"/>
  <c r="G448" i="1"/>
  <c r="G445" i="1"/>
  <c r="G444" i="1" s="1"/>
  <c r="G442" i="1"/>
  <c r="G441" i="1" s="1"/>
  <c r="G439" i="1"/>
  <c r="G438" i="1" s="1"/>
  <c r="G436" i="1"/>
  <c r="G435" i="1" s="1"/>
  <c r="G429" i="1"/>
  <c r="G428" i="1" s="1"/>
  <c r="G426" i="1"/>
  <c r="G425" i="1" s="1"/>
  <c r="G423" i="1"/>
  <c r="G422" i="1" s="1"/>
  <c r="G420" i="1"/>
  <c r="G419" i="1" s="1"/>
  <c r="G417" i="1"/>
  <c r="G415" i="1"/>
  <c r="I415" i="1" s="1"/>
  <c r="G412" i="1"/>
  <c r="G411" i="1" s="1"/>
  <c r="G409" i="1"/>
  <c r="G408" i="1" s="1"/>
  <c r="G406" i="1"/>
  <c r="G405" i="1" s="1"/>
  <c r="G401" i="1"/>
  <c r="G400" i="1" s="1"/>
  <c r="G399" i="1" s="1"/>
  <c r="G398" i="1" s="1"/>
  <c r="G389" i="1"/>
  <c r="G388" i="1" s="1"/>
  <c r="G384" i="1"/>
  <c r="G382" i="1"/>
  <c r="G376" i="1"/>
  <c r="G375" i="1" s="1"/>
  <c r="G368" i="1"/>
  <c r="G367" i="1" s="1"/>
  <c r="G362" i="1"/>
  <c r="G361" i="1" s="1"/>
  <c r="G360" i="1" s="1"/>
  <c r="I360" i="1" s="1"/>
  <c r="G358" i="1"/>
  <c r="G357" i="1" s="1"/>
  <c r="G356" i="1" s="1"/>
  <c r="G344" i="1"/>
  <c r="G343" i="1" s="1"/>
  <c r="G342" i="1" s="1"/>
  <c r="G327" i="1" s="1"/>
  <c r="G334" i="1"/>
  <c r="G332" i="1"/>
  <c r="G330" i="1"/>
  <c r="G322" i="1"/>
  <c r="G320" i="1"/>
  <c r="G308" i="1"/>
  <c r="G307" i="1" s="1"/>
  <c r="G301" i="1"/>
  <c r="G299" i="1"/>
  <c r="G296" i="1"/>
  <c r="G294" i="1"/>
  <c r="I294" i="1" s="1"/>
  <c r="G287" i="1"/>
  <c r="G286" i="1" s="1"/>
  <c r="G284" i="1"/>
  <c r="G283" i="1" s="1"/>
  <c r="G279" i="1"/>
  <c r="G278" i="1" s="1"/>
  <c r="G277" i="1" s="1"/>
  <c r="G275" i="1"/>
  <c r="G274" i="1" s="1"/>
  <c r="G272" i="1"/>
  <c r="G271" i="1" s="1"/>
  <c r="G268" i="1"/>
  <c r="G267" i="1" s="1"/>
  <c r="G265" i="1"/>
  <c r="G264" i="1" s="1"/>
  <c r="G261" i="1"/>
  <c r="G260" i="1" s="1"/>
  <c r="G259" i="1" s="1"/>
  <c r="G250" i="1"/>
  <c r="G249" i="1" s="1"/>
  <c r="G247" i="1"/>
  <c r="G246" i="1" s="1"/>
  <c r="G244" i="1"/>
  <c r="G242" i="1"/>
  <c r="G239" i="1"/>
  <c r="G238" i="1" s="1"/>
  <c r="G236" i="1"/>
  <c r="G234" i="1"/>
  <c r="G231" i="1"/>
  <c r="G230" i="1" s="1"/>
  <c r="G228" i="1"/>
  <c r="G227" i="1" s="1"/>
  <c r="G225" i="1"/>
  <c r="G224" i="1" s="1"/>
  <c r="G222" i="1"/>
  <c r="G221" i="1" s="1"/>
  <c r="G217" i="1"/>
  <c r="I217" i="1" s="1"/>
  <c r="G215" i="1"/>
  <c r="G213" i="1"/>
  <c r="G209" i="1"/>
  <c r="G208" i="1" s="1"/>
  <c r="G206" i="1"/>
  <c r="G204" i="1"/>
  <c r="G200" i="1"/>
  <c r="G198" i="1"/>
  <c r="G195" i="1"/>
  <c r="G194" i="1" s="1"/>
  <c r="G172" i="1"/>
  <c r="G163" i="1"/>
  <c r="G162" i="1" s="1"/>
  <c r="G159" i="1"/>
  <c r="G158" i="1" s="1"/>
  <c r="G156" i="1"/>
  <c r="G155" i="1" s="1"/>
  <c r="G148" i="1"/>
  <c r="G147" i="1" s="1"/>
  <c r="G145" i="1"/>
  <c r="G144" i="1" s="1"/>
  <c r="G138" i="1"/>
  <c r="G137" i="1" s="1"/>
  <c r="G136" i="1" s="1"/>
  <c r="G134" i="1"/>
  <c r="G133" i="1" s="1"/>
  <c r="G131" i="1"/>
  <c r="G130" i="1" s="1"/>
  <c r="G128" i="1"/>
  <c r="G127" i="1" s="1"/>
  <c r="G124" i="1"/>
  <c r="G123" i="1" s="1"/>
  <c r="G122" i="1" s="1"/>
  <c r="G117" i="1"/>
  <c r="G116" i="1" s="1"/>
  <c r="G114" i="1"/>
  <c r="G113" i="1" s="1"/>
  <c r="G109" i="1"/>
  <c r="G108" i="1" s="1"/>
  <c r="G106" i="1"/>
  <c r="G105" i="1" s="1"/>
  <c r="G104" i="1"/>
  <c r="G103" i="1" s="1"/>
  <c r="G102" i="1" s="1"/>
  <c r="G97" i="1"/>
  <c r="G96" i="1" s="1"/>
  <c r="G92" i="1"/>
  <c r="G90" i="1"/>
  <c r="G85" i="1"/>
  <c r="G84" i="1" s="1"/>
  <c r="G83" i="1" s="1"/>
  <c r="G82" i="1" s="1"/>
  <c r="G80" i="1"/>
  <c r="G79" i="1" s="1"/>
  <c r="G77" i="1"/>
  <c r="G76" i="1"/>
  <c r="G74" i="1"/>
  <c r="G73" i="1" s="1"/>
  <c r="G71" i="1"/>
  <c r="G70" i="1" s="1"/>
  <c r="G67" i="1"/>
  <c r="G66" i="1" s="1"/>
  <c r="G65" i="1" s="1"/>
  <c r="G49" i="1"/>
  <c r="G47" i="1"/>
  <c r="G44" i="1"/>
  <c r="G42" i="1"/>
  <c r="G39" i="1"/>
  <c r="G38" i="1" s="1"/>
  <c r="G36" i="1"/>
  <c r="G34" i="1"/>
  <c r="G31" i="1"/>
  <c r="G29" i="1"/>
  <c r="G26" i="1"/>
  <c r="G25" i="1" s="1"/>
  <c r="G23" i="1"/>
  <c r="G22" i="1" s="1"/>
  <c r="G17" i="1"/>
  <c r="G15" i="1"/>
  <c r="G12" i="1"/>
  <c r="G11" i="1" s="1"/>
  <c r="G69" i="1" l="1"/>
  <c r="G89" i="1"/>
  <c r="G88" i="1" s="1"/>
  <c r="G319" i="1"/>
  <c r="G282" i="1"/>
  <c r="G112" i="1"/>
  <c r="G171" i="1"/>
  <c r="I171" i="1" s="1"/>
  <c r="I172" i="1"/>
  <c r="G366" i="1"/>
  <c r="J366" i="1"/>
  <c r="M366" i="1"/>
  <c r="G126" i="1"/>
  <c r="G143" i="1"/>
  <c r="M447" i="1"/>
  <c r="M241" i="1"/>
  <c r="G41" i="1"/>
  <c r="G10" i="1" s="1"/>
  <c r="I362" i="1"/>
  <c r="M441" i="1"/>
  <c r="M154" i="1"/>
  <c r="M246" i="1"/>
  <c r="O247" i="1"/>
  <c r="M143" i="1"/>
  <c r="M162" i="1"/>
  <c r="M161" i="1" s="1"/>
  <c r="M133" i="1"/>
  <c r="O133" i="1" s="1"/>
  <c r="O134" i="1"/>
  <c r="M127" i="1"/>
  <c r="J203" i="1"/>
  <c r="J202" i="1" s="1"/>
  <c r="J133" i="1"/>
  <c r="L133" i="1" s="1"/>
  <c r="L134" i="1"/>
  <c r="J246" i="1"/>
  <c r="L247" i="1"/>
  <c r="J127" i="1"/>
  <c r="J162" i="1"/>
  <c r="J161" i="1" s="1"/>
  <c r="L163" i="1"/>
  <c r="J441" i="1"/>
  <c r="I361" i="1"/>
  <c r="G241" i="1"/>
  <c r="J33" i="1"/>
  <c r="J41" i="1"/>
  <c r="J355" i="1"/>
  <c r="J414" i="1"/>
  <c r="J404" i="1" s="1"/>
  <c r="G203" i="1"/>
  <c r="G202" i="1" s="1"/>
  <c r="G318" i="1"/>
  <c r="G317" i="1" s="1"/>
  <c r="G316" i="1" s="1"/>
  <c r="J112" i="1"/>
  <c r="M381" i="1"/>
  <c r="M380" i="1" s="1"/>
  <c r="M379" i="1" s="1"/>
  <c r="M378" i="1" s="1"/>
  <c r="G293" i="1"/>
  <c r="J293" i="1"/>
  <c r="J329" i="1"/>
  <c r="J328" i="1" s="1"/>
  <c r="J327" i="1" s="1"/>
  <c r="J298" i="1"/>
  <c r="J319" i="1"/>
  <c r="J318" i="1" s="1"/>
  <c r="J317" i="1" s="1"/>
  <c r="J316" i="1" s="1"/>
  <c r="M233" i="1"/>
  <c r="M329" i="1"/>
  <c r="M328" i="1" s="1"/>
  <c r="M327" i="1" s="1"/>
  <c r="M355" i="1"/>
  <c r="M510" i="1"/>
  <c r="G498" i="1"/>
  <c r="G14" i="1"/>
  <c r="G46" i="1"/>
  <c r="G197" i="1"/>
  <c r="G193" i="1" s="1"/>
  <c r="G298" i="1"/>
  <c r="J46" i="1"/>
  <c r="M41" i="1"/>
  <c r="M89" i="1"/>
  <c r="M88" i="1" s="1"/>
  <c r="M101" i="1"/>
  <c r="M452" i="1"/>
  <c r="G28" i="1"/>
  <c r="M33" i="1"/>
  <c r="M263" i="1"/>
  <c r="M258" i="1" s="1"/>
  <c r="M293" i="1"/>
  <c r="G263" i="1"/>
  <c r="G258" i="1" s="1"/>
  <c r="G452" i="1"/>
  <c r="J197" i="1"/>
  <c r="J193" i="1" s="1"/>
  <c r="J212" i="1"/>
  <c r="J211" i="1" s="1"/>
  <c r="J233" i="1"/>
  <c r="J69" i="1"/>
  <c r="J101" i="1"/>
  <c r="J154" i="1"/>
  <c r="G154" i="1"/>
  <c r="G414" i="1"/>
  <c r="G404" i="1" s="1"/>
  <c r="G447" i="1"/>
  <c r="J14" i="1"/>
  <c r="J89" i="1"/>
  <c r="J88" i="1" s="1"/>
  <c r="J143" i="1"/>
  <c r="J381" i="1"/>
  <c r="J380" i="1" s="1"/>
  <c r="J379" i="1" s="1"/>
  <c r="J378" i="1" s="1"/>
  <c r="J452" i="1"/>
  <c r="J510" i="1"/>
  <c r="M28" i="1"/>
  <c r="M46" i="1"/>
  <c r="M197" i="1"/>
  <c r="M193" i="1" s="1"/>
  <c r="G33" i="1"/>
  <c r="G233" i="1"/>
  <c r="G329" i="1"/>
  <c r="G505" i="1"/>
  <c r="J28" i="1"/>
  <c r="J241" i="1"/>
  <c r="J263" i="1"/>
  <c r="J258" i="1" s="1"/>
  <c r="J447" i="1"/>
  <c r="J498" i="1"/>
  <c r="J505" i="1"/>
  <c r="M203" i="1"/>
  <c r="M202" i="1" s="1"/>
  <c r="M212" i="1"/>
  <c r="M211" i="1" s="1"/>
  <c r="M282" i="1"/>
  <c r="M298" i="1"/>
  <c r="M319" i="1"/>
  <c r="M318" i="1" s="1"/>
  <c r="M317" i="1" s="1"/>
  <c r="M316" i="1" s="1"/>
  <c r="M414" i="1"/>
  <c r="M404" i="1" s="1"/>
  <c r="M498" i="1"/>
  <c r="M505" i="1"/>
  <c r="G355" i="1"/>
  <c r="G212" i="1"/>
  <c r="G211" i="1" s="1"/>
  <c r="M14" i="1"/>
  <c r="M69" i="1"/>
  <c r="M112" i="1"/>
  <c r="J282" i="1"/>
  <c r="G101" i="1"/>
  <c r="G87" i="1" s="1"/>
  <c r="I134" i="1"/>
  <c r="H133" i="1"/>
  <c r="M153" i="1" l="1"/>
  <c r="M434" i="1"/>
  <c r="G161" i="1"/>
  <c r="G153" i="1" s="1"/>
  <c r="J434" i="1"/>
  <c r="G434" i="1"/>
  <c r="G220" i="1"/>
  <c r="G219" i="1" s="1"/>
  <c r="J220" i="1"/>
  <c r="J219" i="1" s="1"/>
  <c r="M220" i="1"/>
  <c r="M219" i="1" s="1"/>
  <c r="M10" i="1"/>
  <c r="M9" i="1" s="1"/>
  <c r="J153" i="1"/>
  <c r="L162" i="1"/>
  <c r="L161" i="1"/>
  <c r="O162" i="1"/>
  <c r="J10" i="1"/>
  <c r="J9" i="1" s="1"/>
  <c r="G379" i="1"/>
  <c r="G378" i="1" s="1"/>
  <c r="M292" i="1"/>
  <c r="M281" i="1" s="1"/>
  <c r="G326" i="1"/>
  <c r="G365" i="1"/>
  <c r="G364" i="1" s="1"/>
  <c r="I132" i="1"/>
  <c r="G186" i="1"/>
  <c r="G292" i="1"/>
  <c r="G281" i="1" s="1"/>
  <c r="J126" i="1"/>
  <c r="J111" i="1" s="1"/>
  <c r="M126" i="1"/>
  <c r="M111" i="1" s="1"/>
  <c r="J326" i="1"/>
  <c r="L367" i="1"/>
  <c r="J292" i="1"/>
  <c r="J281" i="1" s="1"/>
  <c r="M494" i="1"/>
  <c r="M326" i="1"/>
  <c r="J494" i="1"/>
  <c r="J186" i="1"/>
  <c r="J87" i="1"/>
  <c r="G111" i="1"/>
  <c r="M186" i="1"/>
  <c r="M87" i="1"/>
  <c r="I133" i="1"/>
  <c r="M8" i="1" l="1"/>
  <c r="J8" i="1"/>
  <c r="M403" i="1"/>
  <c r="M397" i="1" s="1"/>
  <c r="G397" i="1"/>
  <c r="M365" i="1"/>
  <c r="O161" i="1"/>
  <c r="J365" i="1"/>
  <c r="L366" i="1"/>
  <c r="J403" i="1"/>
  <c r="J397" i="1" s="1"/>
  <c r="G524" i="1" l="1"/>
  <c r="M364" i="1"/>
  <c r="J364" i="1"/>
  <c r="L364" i="1" s="1"/>
  <c r="L365" i="1"/>
  <c r="H301" i="1"/>
  <c r="H247" i="1"/>
  <c r="I163" i="1"/>
  <c r="H162" i="1"/>
  <c r="H161" i="1" s="1"/>
  <c r="J524" i="1" l="1"/>
  <c r="M524" i="1"/>
  <c r="I162" i="1"/>
  <c r="I248" i="1"/>
  <c r="I302" i="1"/>
  <c r="I301" i="1"/>
  <c r="I247" i="1"/>
  <c r="O499" i="1"/>
  <c r="N498" i="1"/>
  <c r="N497" i="1" s="1"/>
  <c r="L499" i="1"/>
  <c r="K498" i="1"/>
  <c r="K497" i="1" s="1"/>
  <c r="I499" i="1"/>
  <c r="I161" i="1" l="1"/>
  <c r="L498" i="1"/>
  <c r="I363" i="1"/>
  <c r="O498" i="1"/>
  <c r="O497" i="1"/>
  <c r="L497" i="1"/>
  <c r="I497" i="1"/>
  <c r="O461" i="1" l="1"/>
  <c r="N460" i="1"/>
  <c r="N459" i="1" s="1"/>
  <c r="L461" i="1"/>
  <c r="K460" i="1"/>
  <c r="K459" i="1" s="1"/>
  <c r="H460" i="1"/>
  <c r="H434" i="1" s="1"/>
  <c r="I461" i="1"/>
  <c r="I460" i="1" l="1"/>
  <c r="L460" i="1"/>
  <c r="I459" i="1"/>
  <c r="O460" i="1"/>
  <c r="O459" i="1"/>
  <c r="L459" i="1"/>
  <c r="O249" i="1"/>
  <c r="L201" i="1"/>
  <c r="L164" i="1"/>
  <c r="I164" i="1"/>
  <c r="I158" i="1"/>
  <c r="O69" i="1"/>
  <c r="O67" i="1"/>
  <c r="K299" i="1"/>
  <c r="K298" i="1" s="1"/>
  <c r="H296" i="1"/>
  <c r="H299" i="1"/>
  <c r="H298" i="1" s="1"/>
  <c r="H320" i="1"/>
  <c r="H319" i="1" s="1"/>
  <c r="H318" i="1" s="1"/>
  <c r="H317" i="1" s="1"/>
  <c r="H316" i="1" s="1"/>
  <c r="H322" i="1"/>
  <c r="H330" i="1"/>
  <c r="H332" i="1"/>
  <c r="H344" i="1"/>
  <c r="H346" i="1"/>
  <c r="H348" i="1"/>
  <c r="H357" i="1"/>
  <c r="H356" i="1" s="1"/>
  <c r="H384" i="1"/>
  <c r="H388" i="1"/>
  <c r="H405" i="1"/>
  <c r="H408" i="1"/>
  <c r="H419" i="1"/>
  <c r="H422" i="1"/>
  <c r="H425" i="1"/>
  <c r="H428" i="1"/>
  <c r="H436" i="1"/>
  <c r="H435" i="1" s="1"/>
  <c r="H439" i="1"/>
  <c r="H438" i="1" s="1"/>
  <c r="H442" i="1"/>
  <c r="H441" i="1" s="1"/>
  <c r="H445" i="1"/>
  <c r="H455" i="1"/>
  <c r="H452" i="1" s="1"/>
  <c r="H457" i="1"/>
  <c r="H482" i="1"/>
  <c r="H481" i="1" s="1"/>
  <c r="I481" i="1" s="1"/>
  <c r="H489" i="1"/>
  <c r="H488" i="1" s="1"/>
  <c r="H495" i="1"/>
  <c r="H501" i="1"/>
  <c r="I498" i="1" s="1"/>
  <c r="H506" i="1"/>
  <c r="H505" i="1" s="1"/>
  <c r="H511" i="1"/>
  <c r="H514" i="1"/>
  <c r="H522" i="1"/>
  <c r="H521" i="1" s="1"/>
  <c r="H520" i="1" s="1"/>
  <c r="H519" i="1" s="1"/>
  <c r="N344" i="1"/>
  <c r="N346" i="1"/>
  <c r="N348" i="1"/>
  <c r="N357" i="1"/>
  <c r="N356" i="1" s="1"/>
  <c r="N355" i="1" s="1"/>
  <c r="N378" i="1"/>
  <c r="N377" i="1" s="1"/>
  <c r="N376" i="1" s="1"/>
  <c r="K344" i="1"/>
  <c r="K346" i="1"/>
  <c r="K348" i="1"/>
  <c r="K357" i="1"/>
  <c r="K356" i="1" s="1"/>
  <c r="K355" i="1" s="1"/>
  <c r="L362" i="1"/>
  <c r="N457" i="1"/>
  <c r="N419" i="1"/>
  <c r="N418" i="1" s="1"/>
  <c r="N422" i="1"/>
  <c r="N421" i="1" s="1"/>
  <c r="N425" i="1"/>
  <c r="N428" i="1"/>
  <c r="N436" i="1"/>
  <c r="N435" i="1" s="1"/>
  <c r="N439" i="1"/>
  <c r="N438" i="1" s="1"/>
  <c r="N455" i="1"/>
  <c r="N443" i="1"/>
  <c r="N442" i="1" s="1"/>
  <c r="O442" i="1" s="1"/>
  <c r="N446" i="1"/>
  <c r="N445" i="1" s="1"/>
  <c r="N449" i="1"/>
  <c r="N448" i="1" s="1"/>
  <c r="N452" i="1"/>
  <c r="N451" i="1" s="1"/>
  <c r="N465" i="1"/>
  <c r="N464" i="1" s="1"/>
  <c r="N468" i="1"/>
  <c r="N483" i="1"/>
  <c r="N482" i="1" s="1"/>
  <c r="N522" i="1"/>
  <c r="N521" i="1" s="1"/>
  <c r="N519" i="1"/>
  <c r="N513" i="1" s="1"/>
  <c r="N511" i="1"/>
  <c r="N509" i="1"/>
  <c r="N506" i="1"/>
  <c r="N505" i="1" s="1"/>
  <c r="N502" i="1"/>
  <c r="N501" i="1" s="1"/>
  <c r="N500" i="1" s="1"/>
  <c r="N489" i="1"/>
  <c r="N414" i="1"/>
  <c r="N413" i="1" s="1"/>
  <c r="N412" i="1" s="1"/>
  <c r="N411" i="1" s="1"/>
  <c r="N408" i="1"/>
  <c r="N407" i="1" s="1"/>
  <c r="N405" i="1"/>
  <c r="N403" i="1"/>
  <c r="N397" i="1"/>
  <c r="N390" i="1" s="1"/>
  <c r="N388" i="1"/>
  <c r="N384" i="1"/>
  <c r="N332" i="1"/>
  <c r="N330" i="1"/>
  <c r="N322" i="1"/>
  <c r="N320" i="1"/>
  <c r="N317" i="1"/>
  <c r="N309" i="1"/>
  <c r="N299" i="1"/>
  <c r="N298" i="1" s="1"/>
  <c r="N296" i="1"/>
  <c r="N295" i="1" s="1"/>
  <c r="N288" i="1"/>
  <c r="N286" i="1"/>
  <c r="N283" i="1"/>
  <c r="N282" i="1" s="1"/>
  <c r="N280" i="1"/>
  <c r="N278" i="1"/>
  <c r="N274" i="1"/>
  <c r="N273" i="1" s="1"/>
  <c r="N271" i="1"/>
  <c r="N268" i="1"/>
  <c r="N267" i="1" s="1"/>
  <c r="N264" i="1"/>
  <c r="N260" i="1"/>
  <c r="N259" i="1" s="1"/>
  <c r="N258" i="1" s="1"/>
  <c r="N245" i="1"/>
  <c r="N244" i="1" s="1"/>
  <c r="N242" i="1"/>
  <c r="N240" i="1"/>
  <c r="N237" i="1"/>
  <c r="N236" i="1" s="1"/>
  <c r="N234" i="1"/>
  <c r="N232" i="1"/>
  <c r="N229" i="1"/>
  <c r="N228" i="1" s="1"/>
  <c r="N226" i="1"/>
  <c r="N225" i="1" s="1"/>
  <c r="N223" i="1"/>
  <c r="N222" i="1" s="1"/>
  <c r="N220" i="1"/>
  <c r="N219" i="1" s="1"/>
  <c r="O219" i="1" s="1"/>
  <c r="N215" i="1"/>
  <c r="N213" i="1"/>
  <c r="N209" i="1"/>
  <c r="N208" i="1" s="1"/>
  <c r="N206" i="1"/>
  <c r="N204" i="1"/>
  <c r="N200" i="1"/>
  <c r="N198" i="1"/>
  <c r="N195" i="1"/>
  <c r="N194" i="1" s="1"/>
  <c r="N171" i="1"/>
  <c r="N164" i="1" s="1"/>
  <c r="N159" i="1"/>
  <c r="N158" i="1" s="1"/>
  <c r="N149" i="1"/>
  <c r="N148" i="1" s="1"/>
  <c r="N146" i="1"/>
  <c r="N145" i="1" s="1"/>
  <c r="N138" i="1"/>
  <c r="N136" i="1"/>
  <c r="N130" i="1"/>
  <c r="N129" i="1" s="1"/>
  <c r="N126" i="1"/>
  <c r="N125" i="1" s="1"/>
  <c r="N124" i="1" s="1"/>
  <c r="N122" i="1"/>
  <c r="N116" i="1"/>
  <c r="N115" i="1" s="1"/>
  <c r="N113" i="1"/>
  <c r="N112" i="1" s="1"/>
  <c r="N109" i="1"/>
  <c r="N105" i="1"/>
  <c r="N104" i="1" s="1"/>
  <c r="N102" i="1"/>
  <c r="N93" i="1"/>
  <c r="N92" i="1" s="1"/>
  <c r="N91" i="1" s="1"/>
  <c r="N90" i="1" s="1"/>
  <c r="N89" i="1" s="1"/>
  <c r="N87" i="1"/>
  <c r="N86" i="1" s="1"/>
  <c r="N83" i="1"/>
  <c r="N82" i="1" s="1"/>
  <c r="N80" i="1"/>
  <c r="N78" i="1"/>
  <c r="N73" i="1"/>
  <c r="N72" i="1" s="1"/>
  <c r="N71" i="1" s="1"/>
  <c r="N70" i="1" s="1"/>
  <c r="N65" i="1"/>
  <c r="N50" i="1" s="1"/>
  <c r="N47" i="1"/>
  <c r="N48" i="1"/>
  <c r="N45" i="1"/>
  <c r="N44" i="1" s="1"/>
  <c r="N42" i="1"/>
  <c r="N39" i="1"/>
  <c r="N37" i="1"/>
  <c r="N34" i="1"/>
  <c r="N33" i="1" s="1"/>
  <c r="N30" i="1"/>
  <c r="N29" i="1" s="1"/>
  <c r="N28" i="1" s="1"/>
  <c r="N26" i="1"/>
  <c r="N25" i="1" s="1"/>
  <c r="N23" i="1"/>
  <c r="N22" i="1" s="1"/>
  <c r="N19" i="1"/>
  <c r="N17" i="1"/>
  <c r="N15" i="1"/>
  <c r="N12" i="1"/>
  <c r="N11" i="1" s="1"/>
  <c r="K522" i="1"/>
  <c r="K521" i="1" s="1"/>
  <c r="K513" i="1"/>
  <c r="K511" i="1"/>
  <c r="K509" i="1"/>
  <c r="K506" i="1"/>
  <c r="K505" i="1" s="1"/>
  <c r="K502" i="1"/>
  <c r="K501" i="1" s="1"/>
  <c r="K500" i="1" s="1"/>
  <c r="K489" i="1"/>
  <c r="K488" i="1" s="1"/>
  <c r="K483" i="1"/>
  <c r="K482" i="1" s="1"/>
  <c r="K468" i="1"/>
  <c r="K467" i="1" s="1"/>
  <c r="K465" i="1"/>
  <c r="K464" i="1" s="1"/>
  <c r="K455" i="1"/>
  <c r="K457" i="1"/>
  <c r="K452" i="1"/>
  <c r="K451" i="1" s="1"/>
  <c r="K449" i="1"/>
  <c r="K448" i="1" s="1"/>
  <c r="K446" i="1"/>
  <c r="K445" i="1" s="1"/>
  <c r="K443" i="1"/>
  <c r="K442" i="1" s="1"/>
  <c r="L442" i="1" s="1"/>
  <c r="L493" i="1"/>
  <c r="K495" i="1"/>
  <c r="K494" i="1" s="1"/>
  <c r="L494" i="1" s="1"/>
  <c r="K439" i="1"/>
  <c r="K438" i="1" s="1"/>
  <c r="K436" i="1"/>
  <c r="K435" i="1" s="1"/>
  <c r="K428" i="1"/>
  <c r="K425" i="1"/>
  <c r="K424" i="1" s="1"/>
  <c r="K422" i="1"/>
  <c r="K421" i="1" s="1"/>
  <c r="K419" i="1"/>
  <c r="K418" i="1" s="1"/>
  <c r="K414" i="1"/>
  <c r="K413" i="1" s="1"/>
  <c r="K412" i="1" s="1"/>
  <c r="K411" i="1" s="1"/>
  <c r="K408" i="1"/>
  <c r="K407" i="1" s="1"/>
  <c r="K405" i="1"/>
  <c r="K388" i="1"/>
  <c r="K384" i="1"/>
  <c r="K378" i="1"/>
  <c r="K377" i="1" s="1"/>
  <c r="K376" i="1" s="1"/>
  <c r="K332" i="1"/>
  <c r="K330" i="1"/>
  <c r="K322" i="1"/>
  <c r="K320" i="1"/>
  <c r="K317" i="1"/>
  <c r="K309" i="1"/>
  <c r="K296" i="1"/>
  <c r="K295" i="1" s="1"/>
  <c r="K288" i="1"/>
  <c r="K286" i="1"/>
  <c r="K283" i="1"/>
  <c r="K282" i="1" s="1"/>
  <c r="K280" i="1"/>
  <c r="K278" i="1"/>
  <c r="K274" i="1"/>
  <c r="K273" i="1" s="1"/>
  <c r="K271" i="1"/>
  <c r="K270" i="1" s="1"/>
  <c r="K268" i="1"/>
  <c r="K267" i="1" s="1"/>
  <c r="K264" i="1"/>
  <c r="K263" i="1" s="1"/>
  <c r="K260" i="1"/>
  <c r="K259" i="1" s="1"/>
  <c r="K258" i="1" s="1"/>
  <c r="K245" i="1"/>
  <c r="K244" i="1" s="1"/>
  <c r="K242" i="1"/>
  <c r="K240" i="1"/>
  <c r="K237" i="1"/>
  <c r="K236" i="1" s="1"/>
  <c r="K234" i="1"/>
  <c r="K232" i="1"/>
  <c r="K229" i="1"/>
  <c r="K228" i="1" s="1"/>
  <c r="K226" i="1"/>
  <c r="K225" i="1" s="1"/>
  <c r="K223" i="1"/>
  <c r="K222" i="1" s="1"/>
  <c r="K220" i="1"/>
  <c r="K219" i="1" s="1"/>
  <c r="K215" i="1"/>
  <c r="K213" i="1"/>
  <c r="K209" i="1"/>
  <c r="K208" i="1" s="1"/>
  <c r="K206" i="1"/>
  <c r="K204" i="1"/>
  <c r="K200" i="1"/>
  <c r="K198" i="1"/>
  <c r="K195" i="1"/>
  <c r="K194" i="1" s="1"/>
  <c r="K159" i="1"/>
  <c r="K158" i="1" s="1"/>
  <c r="K154" i="1" s="1"/>
  <c r="K149" i="1"/>
  <c r="K148" i="1" s="1"/>
  <c r="K146" i="1"/>
  <c r="K138" i="1"/>
  <c r="K136" i="1"/>
  <c r="K130" i="1"/>
  <c r="K129" i="1" s="1"/>
  <c r="L129" i="1" s="1"/>
  <c r="K126" i="1"/>
  <c r="K122" i="1"/>
  <c r="K118" i="1" s="1"/>
  <c r="K116" i="1"/>
  <c r="K113" i="1"/>
  <c r="K112" i="1" s="1"/>
  <c r="K109" i="1"/>
  <c r="K108" i="1" s="1"/>
  <c r="K107" i="1" s="1"/>
  <c r="K105" i="1"/>
  <c r="K104" i="1" s="1"/>
  <c r="K102" i="1"/>
  <c r="K101" i="1" s="1"/>
  <c r="K93" i="1"/>
  <c r="K92" i="1" s="1"/>
  <c r="K90" i="1"/>
  <c r="K89" i="1" s="1"/>
  <c r="L89" i="1" s="1"/>
  <c r="K87" i="1"/>
  <c r="K86" i="1" s="1"/>
  <c r="K83" i="1"/>
  <c r="K82" i="1" s="1"/>
  <c r="L82" i="1" s="1"/>
  <c r="K80" i="1"/>
  <c r="K78" i="1"/>
  <c r="K73" i="1"/>
  <c r="K72" i="1" s="1"/>
  <c r="K71" i="1" s="1"/>
  <c r="K70" i="1" s="1"/>
  <c r="K66" i="1" s="1"/>
  <c r="K65" i="1" s="1"/>
  <c r="K47" i="1"/>
  <c r="K48" i="1"/>
  <c r="K45" i="1"/>
  <c r="K44" i="1" s="1"/>
  <c r="K42" i="1"/>
  <c r="K41" i="1" s="1"/>
  <c r="L41" i="1" s="1"/>
  <c r="K39" i="1"/>
  <c r="K37" i="1"/>
  <c r="K34" i="1"/>
  <c r="K33" i="1" s="1"/>
  <c r="K30" i="1"/>
  <c r="K29" i="1" s="1"/>
  <c r="K28" i="1" s="1"/>
  <c r="K26" i="1"/>
  <c r="K25" i="1" s="1"/>
  <c r="K23" i="1"/>
  <c r="K22" i="1" s="1"/>
  <c r="K19" i="1"/>
  <c r="K17" i="1"/>
  <c r="K15" i="1"/>
  <c r="K12" i="1"/>
  <c r="K11" i="1" s="1"/>
  <c r="L287" i="1"/>
  <c r="H244" i="1"/>
  <c r="H241" i="1" s="1"/>
  <c r="I241" i="1" s="1"/>
  <c r="H222" i="1"/>
  <c r="H221" i="1" s="1"/>
  <c r="H228" i="1"/>
  <c r="H227" i="1" s="1"/>
  <c r="H225" i="1" s="1"/>
  <c r="H224" i="1" s="1"/>
  <c r="I224" i="1" s="1"/>
  <c r="H234" i="1"/>
  <c r="H236" i="1"/>
  <c r="I240" i="1"/>
  <c r="H146" i="1"/>
  <c r="H145" i="1" s="1"/>
  <c r="H156" i="1"/>
  <c r="H155" i="1" s="1"/>
  <c r="I300" i="1"/>
  <c r="H12" i="1"/>
  <c r="H11" i="1" s="1"/>
  <c r="H15" i="1"/>
  <c r="H17" i="1"/>
  <c r="H23" i="1"/>
  <c r="H22" i="1" s="1"/>
  <c r="H26" i="1"/>
  <c r="H25" i="1" s="1"/>
  <c r="H29" i="1"/>
  <c r="H28" i="1" s="1"/>
  <c r="H44" i="1"/>
  <c r="H39" i="1"/>
  <c r="H34" i="1"/>
  <c r="H65" i="1"/>
  <c r="H42" i="1"/>
  <c r="H41" i="1" s="1"/>
  <c r="H73" i="1"/>
  <c r="H80" i="1"/>
  <c r="H79" i="1" s="1"/>
  <c r="H90" i="1"/>
  <c r="H92" i="1"/>
  <c r="H102" i="1"/>
  <c r="H105" i="1"/>
  <c r="H104" i="1" s="1"/>
  <c r="H109" i="1"/>
  <c r="H108" i="1" s="1"/>
  <c r="H113" i="1"/>
  <c r="H122" i="1"/>
  <c r="H116" i="1"/>
  <c r="H124" i="1"/>
  <c r="H123" i="1" s="1"/>
  <c r="H130" i="1"/>
  <c r="H126" i="1" s="1"/>
  <c r="H138" i="1"/>
  <c r="H137" i="1" s="1"/>
  <c r="H136" i="1" s="1"/>
  <c r="H260" i="1"/>
  <c r="H259" i="1" s="1"/>
  <c r="H267" i="1"/>
  <c r="H271" i="1"/>
  <c r="H274" i="1"/>
  <c r="H278" i="1"/>
  <c r="H277" i="1" s="1"/>
  <c r="H283" i="1"/>
  <c r="H286" i="1"/>
  <c r="H195" i="1"/>
  <c r="H194" i="1" s="1"/>
  <c r="H198" i="1"/>
  <c r="H200" i="1"/>
  <c r="H204" i="1"/>
  <c r="H206" i="1"/>
  <c r="H209" i="1"/>
  <c r="H208" i="1" s="1"/>
  <c r="H213" i="1"/>
  <c r="H215" i="1"/>
  <c r="H242" i="1"/>
  <c r="O488" i="1"/>
  <c r="N492" i="1"/>
  <c r="N491" i="1" s="1"/>
  <c r="O491" i="1" s="1"/>
  <c r="N495" i="1"/>
  <c r="N494" i="1" s="1"/>
  <c r="O494" i="1" s="1"/>
  <c r="I464" i="1"/>
  <c r="I467" i="1"/>
  <c r="O13" i="1"/>
  <c r="O16" i="1"/>
  <c r="O18" i="1"/>
  <c r="O21" i="1"/>
  <c r="O27" i="1"/>
  <c r="O31" i="1"/>
  <c r="O35" i="1"/>
  <c r="O38" i="1"/>
  <c r="O40" i="1"/>
  <c r="O43" i="1"/>
  <c r="O46" i="1"/>
  <c r="O49" i="1"/>
  <c r="O66" i="1"/>
  <c r="O74" i="1"/>
  <c r="O79" i="1"/>
  <c r="O81" i="1"/>
  <c r="O84" i="1"/>
  <c r="O88" i="1"/>
  <c r="O96" i="1"/>
  <c r="O103" i="1"/>
  <c r="O106" i="1"/>
  <c r="O110" i="1"/>
  <c r="O114" i="1"/>
  <c r="O117" i="1"/>
  <c r="O123" i="1"/>
  <c r="O127" i="1"/>
  <c r="O131" i="1"/>
  <c r="O137" i="1"/>
  <c r="O139" i="1"/>
  <c r="O147" i="1"/>
  <c r="O153" i="1"/>
  <c r="O155" i="1"/>
  <c r="O156" i="1"/>
  <c r="O157" i="1"/>
  <c r="O172" i="1"/>
  <c r="O199" i="1"/>
  <c r="O201" i="1"/>
  <c r="O205" i="1"/>
  <c r="O207" i="1"/>
  <c r="O210" i="1"/>
  <c r="O214" i="1"/>
  <c r="O216" i="1"/>
  <c r="O224" i="1"/>
  <c r="O230" i="1"/>
  <c r="O233" i="1"/>
  <c r="O235" i="1"/>
  <c r="O238" i="1"/>
  <c r="O241" i="1"/>
  <c r="O243" i="1"/>
  <c r="O246" i="1"/>
  <c r="O261" i="1"/>
  <c r="O265" i="1"/>
  <c r="O266" i="1"/>
  <c r="O269" i="1"/>
  <c r="O272" i="1"/>
  <c r="O281" i="1"/>
  <c r="O284" i="1"/>
  <c r="O292" i="1"/>
  <c r="O297" i="1"/>
  <c r="O316" i="1"/>
  <c r="O318" i="1"/>
  <c r="O323" i="1"/>
  <c r="O333" i="1"/>
  <c r="O347" i="1"/>
  <c r="O349" i="1"/>
  <c r="O358" i="1"/>
  <c r="O375" i="1"/>
  <c r="O379" i="1"/>
  <c r="O389" i="1"/>
  <c r="O398" i="1"/>
  <c r="O406" i="1"/>
  <c r="O409" i="1"/>
  <c r="O415" i="1"/>
  <c r="O420" i="1"/>
  <c r="O426" i="1"/>
  <c r="O429" i="1"/>
  <c r="O434" i="1"/>
  <c r="O437" i="1"/>
  <c r="O440" i="1"/>
  <c r="O444" i="1"/>
  <c r="O450" i="1"/>
  <c r="O453" i="1"/>
  <c r="O456" i="1"/>
  <c r="O463" i="1"/>
  <c r="O466" i="1"/>
  <c r="O481" i="1"/>
  <c r="O487" i="1"/>
  <c r="O512" i="1"/>
  <c r="O514" i="1"/>
  <c r="O515" i="1"/>
  <c r="O520" i="1"/>
  <c r="O523" i="1"/>
  <c r="L13" i="1"/>
  <c r="L16" i="1"/>
  <c r="L18" i="1"/>
  <c r="L21" i="1"/>
  <c r="L27" i="1"/>
  <c r="L31" i="1"/>
  <c r="L35" i="1"/>
  <c r="L38" i="1"/>
  <c r="L40" i="1"/>
  <c r="L43" i="1"/>
  <c r="L46" i="1"/>
  <c r="L49" i="1"/>
  <c r="L74" i="1"/>
  <c r="L79" i="1"/>
  <c r="L81" i="1"/>
  <c r="L84" i="1"/>
  <c r="L88" i="1"/>
  <c r="L91" i="1"/>
  <c r="L96" i="1"/>
  <c r="L103" i="1"/>
  <c r="L106" i="1"/>
  <c r="L110" i="1"/>
  <c r="L114" i="1"/>
  <c r="L117" i="1"/>
  <c r="L123" i="1"/>
  <c r="L127" i="1"/>
  <c r="L131" i="1"/>
  <c r="L137" i="1"/>
  <c r="L139" i="1"/>
  <c r="L147" i="1"/>
  <c r="L153" i="1"/>
  <c r="L155" i="1"/>
  <c r="L156" i="1"/>
  <c r="L157" i="1"/>
  <c r="L160" i="1"/>
  <c r="L172" i="1"/>
  <c r="L196" i="1"/>
  <c r="L205" i="1"/>
  <c r="L207" i="1"/>
  <c r="L210" i="1"/>
  <c r="L216" i="1"/>
  <c r="L224" i="1"/>
  <c r="L230" i="1"/>
  <c r="L233" i="1"/>
  <c r="L235" i="1"/>
  <c r="L238" i="1"/>
  <c r="L241" i="1"/>
  <c r="L243" i="1"/>
  <c r="L246" i="1"/>
  <c r="L249" i="1"/>
  <c r="L261" i="1"/>
  <c r="L266" i="1"/>
  <c r="L269" i="1"/>
  <c r="L272" i="1"/>
  <c r="L281" i="1"/>
  <c r="L284" i="1"/>
  <c r="L292" i="1"/>
  <c r="L297" i="1"/>
  <c r="L316" i="1"/>
  <c r="L318" i="1"/>
  <c r="L323" i="1"/>
  <c r="L333" i="1"/>
  <c r="L345" i="1"/>
  <c r="L347" i="1"/>
  <c r="L349" i="1"/>
  <c r="L358" i="1"/>
  <c r="L375" i="1"/>
  <c r="L379" i="1"/>
  <c r="L389" i="1"/>
  <c r="L398" i="1"/>
  <c r="L406" i="1"/>
  <c r="L409" i="1"/>
  <c r="L510" i="1"/>
  <c r="L415" i="1"/>
  <c r="L420" i="1"/>
  <c r="L426" i="1"/>
  <c r="L429" i="1"/>
  <c r="L437" i="1"/>
  <c r="L440" i="1"/>
  <c r="L444" i="1"/>
  <c r="L450" i="1"/>
  <c r="L453" i="1"/>
  <c r="L456" i="1"/>
  <c r="L458" i="1"/>
  <c r="L463" i="1"/>
  <c r="L466" i="1"/>
  <c r="L481" i="1"/>
  <c r="L487" i="1"/>
  <c r="L490" i="1"/>
  <c r="L514" i="1"/>
  <c r="L515" i="1"/>
  <c r="L520" i="1"/>
  <c r="L523" i="1"/>
  <c r="I16" i="1"/>
  <c r="I24" i="1"/>
  <c r="I66" i="1"/>
  <c r="I13" i="1"/>
  <c r="I18" i="1"/>
  <c r="I21" i="1"/>
  <c r="I19" i="1" s="1"/>
  <c r="I27" i="1"/>
  <c r="I31" i="1"/>
  <c r="I35" i="1"/>
  <c r="I38" i="1"/>
  <c r="I40" i="1"/>
  <c r="I43" i="1"/>
  <c r="I46" i="1"/>
  <c r="I49" i="1"/>
  <c r="I74" i="1"/>
  <c r="I91" i="1"/>
  <c r="I96" i="1"/>
  <c r="I103" i="1"/>
  <c r="I106" i="1"/>
  <c r="I110" i="1"/>
  <c r="I114" i="1"/>
  <c r="I127" i="1"/>
  <c r="I131" i="1"/>
  <c r="I139" i="1"/>
  <c r="I147" i="1"/>
  <c r="I157" i="1"/>
  <c r="I160" i="1"/>
  <c r="I199" i="1"/>
  <c r="I196" i="1"/>
  <c r="I201" i="1"/>
  <c r="I205" i="1"/>
  <c r="I207" i="1"/>
  <c r="I210" i="1"/>
  <c r="I216" i="1"/>
  <c r="I230" i="1"/>
  <c r="I235" i="1"/>
  <c r="I238" i="1"/>
  <c r="I243" i="1"/>
  <c r="I246" i="1"/>
  <c r="I249" i="1"/>
  <c r="I261" i="1"/>
  <c r="I265" i="1"/>
  <c r="I266" i="1"/>
  <c r="I269" i="1"/>
  <c r="I272" i="1"/>
  <c r="I275" i="1"/>
  <c r="I284" i="1"/>
  <c r="I321" i="1"/>
  <c r="I297" i="1"/>
  <c r="I323" i="1"/>
  <c r="I333" i="1"/>
  <c r="I347" i="1"/>
  <c r="I349" i="1"/>
  <c r="I358" i="1"/>
  <c r="I375" i="1"/>
  <c r="I389" i="1"/>
  <c r="I406" i="1"/>
  <c r="I409" i="1"/>
  <c r="I420" i="1"/>
  <c r="I426" i="1"/>
  <c r="I429" i="1"/>
  <c r="I437" i="1"/>
  <c r="I440" i="1"/>
  <c r="I444" i="1"/>
  <c r="I450" i="1"/>
  <c r="I453" i="1"/>
  <c r="I456" i="1"/>
  <c r="I458" i="1"/>
  <c r="I463" i="1"/>
  <c r="I466" i="1"/>
  <c r="I487" i="1"/>
  <c r="I523" i="1"/>
  <c r="H293" i="1" l="1"/>
  <c r="H292" i="1" s="1"/>
  <c r="I292" i="1" s="1"/>
  <c r="I318" i="1"/>
  <c r="H233" i="1"/>
  <c r="H212" i="1"/>
  <c r="H89" i="1"/>
  <c r="H88" i="1" s="1"/>
  <c r="H71" i="1"/>
  <c r="H70" i="1" s="1"/>
  <c r="H69" i="1" s="1"/>
  <c r="H107" i="1"/>
  <c r="H101" i="1"/>
  <c r="H87" i="1" s="1"/>
  <c r="I87" i="1" s="1"/>
  <c r="H112" i="1"/>
  <c r="H282" i="1"/>
  <c r="H154" i="1"/>
  <c r="I79" i="1"/>
  <c r="L418" i="1"/>
  <c r="K417" i="1"/>
  <c r="O418" i="1"/>
  <c r="N417" i="1"/>
  <c r="I221" i="1"/>
  <c r="H220" i="1"/>
  <c r="H219" i="1" s="1"/>
  <c r="H263" i="1"/>
  <c r="H258" i="1" s="1"/>
  <c r="I258" i="1" s="1"/>
  <c r="I227" i="1"/>
  <c r="L159" i="1"/>
  <c r="O91" i="1"/>
  <c r="H412" i="1"/>
  <c r="H411" i="1" s="1"/>
  <c r="I288" i="1"/>
  <c r="I159" i="1"/>
  <c r="L270" i="1"/>
  <c r="O288" i="1"/>
  <c r="O421" i="1"/>
  <c r="O403" i="1"/>
  <c r="O464" i="1"/>
  <c r="I405" i="1"/>
  <c r="L66" i="1"/>
  <c r="O511" i="1"/>
  <c r="O509" i="1"/>
  <c r="O357" i="1"/>
  <c r="O24" i="1"/>
  <c r="O455" i="1"/>
  <c r="O130" i="1"/>
  <c r="L457" i="1"/>
  <c r="L355" i="1"/>
  <c r="O321" i="1"/>
  <c r="L521" i="1"/>
  <c r="L506" i="1"/>
  <c r="I295" i="1"/>
  <c r="I234" i="1"/>
  <c r="O215" i="1"/>
  <c r="N294" i="1"/>
  <c r="O407" i="1"/>
  <c r="I48" i="1"/>
  <c r="L378" i="1"/>
  <c r="L464" i="1"/>
  <c r="L443" i="1"/>
  <c r="K294" i="1"/>
  <c r="I457" i="1"/>
  <c r="I445" i="1"/>
  <c r="I130" i="1"/>
  <c r="L356" i="1"/>
  <c r="I521" i="1"/>
  <c r="L268" i="1"/>
  <c r="O209" i="1"/>
  <c r="H211" i="1"/>
  <c r="L424" i="1"/>
  <c r="I449" i="1"/>
  <c r="I215" i="1"/>
  <c r="I204" i="1"/>
  <c r="I92" i="1"/>
  <c r="L465" i="1"/>
  <c r="L83" i="1"/>
  <c r="I488" i="1"/>
  <c r="L451" i="1"/>
  <c r="L280" i="1"/>
  <c r="L240" i="1"/>
  <c r="O369" i="1"/>
  <c r="I465" i="1"/>
  <c r="I322" i="1"/>
  <c r="L390" i="1"/>
  <c r="O447" i="1"/>
  <c r="I344" i="1"/>
  <c r="I155" i="1"/>
  <c r="I154" i="1" s="1"/>
  <c r="O82" i="1"/>
  <c r="L258" i="1"/>
  <c r="L19" i="1"/>
  <c r="L234" i="1"/>
  <c r="O25" i="1"/>
  <c r="O430" i="1"/>
  <c r="O378" i="1"/>
  <c r="O346" i="1"/>
  <c r="I267" i="1"/>
  <c r="I37" i="1"/>
  <c r="I15" i="1"/>
  <c r="L357" i="1"/>
  <c r="L332" i="1"/>
  <c r="O149" i="1"/>
  <c r="O90" i="1"/>
  <c r="O48" i="1"/>
  <c r="L208" i="1"/>
  <c r="L198" i="1"/>
  <c r="L206" i="1"/>
  <c r="O234" i="1"/>
  <c r="I519" i="1"/>
  <c r="L423" i="1"/>
  <c r="L223" i="1"/>
  <c r="O93" i="1"/>
  <c r="I428" i="1"/>
  <c r="O37" i="1"/>
  <c r="O15" i="1"/>
  <c r="O39" i="1"/>
  <c r="O148" i="1"/>
  <c r="O390" i="1"/>
  <c r="O388" i="1"/>
  <c r="O240" i="1"/>
  <c r="O89" i="1"/>
  <c r="L348" i="1"/>
  <c r="I522" i="1"/>
  <c r="I146" i="1"/>
  <c r="I109" i="1"/>
  <c r="L34" i="1"/>
  <c r="O408" i="1"/>
  <c r="L322" i="1"/>
  <c r="L200" i="1"/>
  <c r="O19" i="1"/>
  <c r="I423" i="1"/>
  <c r="L321" i="1"/>
  <c r="L296" i="1"/>
  <c r="L209" i="1"/>
  <c r="L130" i="1"/>
  <c r="L105" i="1"/>
  <c r="O436" i="1"/>
  <c r="L445" i="1"/>
  <c r="L33" i="1"/>
  <c r="K277" i="1"/>
  <c r="N308" i="1"/>
  <c r="I407" i="1"/>
  <c r="I270" i="1"/>
  <c r="I93" i="1"/>
  <c r="L405" i="1"/>
  <c r="L283" i="1"/>
  <c r="L87" i="1"/>
  <c r="O423" i="1"/>
  <c r="I451" i="1"/>
  <c r="L104" i="1"/>
  <c r="O521" i="1"/>
  <c r="I213" i="1"/>
  <c r="I200" i="1"/>
  <c r="O465" i="1"/>
  <c r="O422" i="1"/>
  <c r="O286" i="1"/>
  <c r="N402" i="1"/>
  <c r="N401" i="1" s="1"/>
  <c r="N400" i="1" s="1"/>
  <c r="N399" i="1" s="1"/>
  <c r="O322" i="1"/>
  <c r="L259" i="1"/>
  <c r="L227" i="1"/>
  <c r="L45" i="1"/>
  <c r="L44" i="1" s="1"/>
  <c r="L24" i="1"/>
  <c r="O489" i="1"/>
  <c r="O226" i="1"/>
  <c r="O65" i="1"/>
  <c r="O45" i="1"/>
  <c r="O44" i="1" s="1"/>
  <c r="I495" i="1"/>
  <c r="O225" i="1"/>
  <c r="O22" i="1"/>
  <c r="L288" i="1"/>
  <c r="L138" i="1"/>
  <c r="O136" i="1"/>
  <c r="N154" i="1"/>
  <c r="N197" i="1"/>
  <c r="N193" i="1" s="1"/>
  <c r="N368" i="1"/>
  <c r="N367" i="1" s="1"/>
  <c r="I348" i="1"/>
  <c r="L447" i="1"/>
  <c r="L264" i="1"/>
  <c r="L171" i="1"/>
  <c r="L12" i="1"/>
  <c r="O503" i="1"/>
  <c r="O221" i="1"/>
  <c r="I424" i="1"/>
  <c r="K197" i="1"/>
  <c r="K193" i="1" s="1"/>
  <c r="L267" i="1"/>
  <c r="N77" i="1"/>
  <c r="N76" i="1" s="1"/>
  <c r="N239" i="1"/>
  <c r="O457" i="1"/>
  <c r="O317" i="1"/>
  <c r="O242" i="1"/>
  <c r="O232" i="1"/>
  <c r="I425" i="1"/>
  <c r="I388" i="1"/>
  <c r="L73" i="1"/>
  <c r="O490" i="1"/>
  <c r="O105" i="1"/>
  <c r="I346" i="1"/>
  <c r="L282" i="1"/>
  <c r="K401" i="1"/>
  <c r="K400" i="1" s="1"/>
  <c r="K399" i="1" s="1"/>
  <c r="L428" i="1"/>
  <c r="O513" i="1"/>
  <c r="O405" i="1"/>
  <c r="L215" i="1"/>
  <c r="I421" i="1"/>
  <c r="I422" i="1"/>
  <c r="O413" i="1"/>
  <c r="I25" i="1"/>
  <c r="L80" i="1"/>
  <c r="I296" i="1"/>
  <c r="I245" i="1"/>
  <c r="I105" i="1"/>
  <c r="I47" i="1"/>
  <c r="L221" i="1"/>
  <c r="L90" i="1"/>
  <c r="O483" i="1"/>
  <c r="O449" i="1"/>
  <c r="O414" i="1"/>
  <c r="O397" i="1"/>
  <c r="O198" i="1"/>
  <c r="O171" i="1"/>
  <c r="O34" i="1"/>
  <c r="I442" i="1"/>
  <c r="I145" i="1"/>
  <c r="O438" i="1"/>
  <c r="N427" i="1"/>
  <c r="O448" i="1"/>
  <c r="O113" i="1"/>
  <c r="O92" i="1"/>
  <c r="O80" i="1"/>
  <c r="O33" i="1"/>
  <c r="L346" i="1"/>
  <c r="I468" i="1"/>
  <c r="I443" i="1"/>
  <c r="I390" i="1"/>
  <c r="L404" i="1"/>
  <c r="L220" i="1"/>
  <c r="O73" i="1"/>
  <c r="O158" i="1"/>
  <c r="L148" i="1"/>
  <c r="K319" i="1"/>
  <c r="O194" i="1"/>
  <c r="N383" i="1"/>
  <c r="O443" i="1"/>
  <c r="O355" i="1"/>
  <c r="I316" i="1"/>
  <c r="I317" i="1"/>
  <c r="I229" i="1"/>
  <c r="I26" i="1"/>
  <c r="L483" i="1"/>
  <c r="L502" i="1"/>
  <c r="L300" i="1"/>
  <c r="L265" i="1"/>
  <c r="L108" i="1"/>
  <c r="L30" i="1"/>
  <c r="O452" i="1"/>
  <c r="O419" i="1"/>
  <c r="O287" i="1"/>
  <c r="O227" i="1"/>
  <c r="I482" i="1"/>
  <c r="O11" i="1"/>
  <c r="L309" i="1"/>
  <c r="L136" i="1"/>
  <c r="K203" i="1"/>
  <c r="K202" i="1" s="1"/>
  <c r="O206" i="1"/>
  <c r="O282" i="1"/>
  <c r="O348" i="1"/>
  <c r="I430" i="1"/>
  <c r="L22" i="1"/>
  <c r="L23" i="1"/>
  <c r="K85" i="1"/>
  <c r="I206" i="1"/>
  <c r="L25" i="1"/>
  <c r="O244" i="1"/>
  <c r="I514" i="1"/>
  <c r="I41" i="1"/>
  <c r="L388" i="1"/>
  <c r="L376" i="1"/>
  <c r="L320" i="1"/>
  <c r="L260" i="1"/>
  <c r="L229" i="1"/>
  <c r="L214" i="1"/>
  <c r="L149" i="1"/>
  <c r="L122" i="1"/>
  <c r="O439" i="1"/>
  <c r="O223" i="1"/>
  <c r="O116" i="1"/>
  <c r="I496" i="1"/>
  <c r="L286" i="1"/>
  <c r="L107" i="1"/>
  <c r="K128" i="1"/>
  <c r="L128" i="1" s="1"/>
  <c r="L242" i="1"/>
  <c r="K427" i="1"/>
  <c r="K492" i="1"/>
  <c r="K491" i="1" s="1"/>
  <c r="L491" i="1" s="1"/>
  <c r="O320" i="1"/>
  <c r="N329" i="1"/>
  <c r="N328" i="1" s="1"/>
  <c r="O267" i="1"/>
  <c r="I419" i="1"/>
  <c r="I287" i="1"/>
  <c r="I80" i="1"/>
  <c r="L452" i="1"/>
  <c r="L422" i="1"/>
  <c r="L407" i="1"/>
  <c r="L275" i="1"/>
  <c r="L245" i="1"/>
  <c r="L93" i="1"/>
  <c r="L48" i="1"/>
  <c r="O356" i="1"/>
  <c r="O300" i="1"/>
  <c r="O275" i="1"/>
  <c r="O268" i="1"/>
  <c r="O196" i="1"/>
  <c r="O160" i="1"/>
  <c r="L482" i="1"/>
  <c r="L421" i="1"/>
  <c r="O47" i="1"/>
  <c r="K98" i="1"/>
  <c r="N135" i="1"/>
  <c r="N128" i="1" s="1"/>
  <c r="O128" i="1" s="1"/>
  <c r="O68" i="1"/>
  <c r="L37" i="1"/>
  <c r="O451" i="1"/>
  <c r="I509" i="1"/>
  <c r="I237" i="1"/>
  <c r="I226" i="1"/>
  <c r="I149" i="1"/>
  <c r="I88" i="1"/>
  <c r="I86" i="1"/>
  <c r="I30" i="1"/>
  <c r="L511" i="1"/>
  <c r="L274" i="1"/>
  <c r="L237" i="1"/>
  <c r="L204" i="1"/>
  <c r="L113" i="1"/>
  <c r="O519" i="1"/>
  <c r="O299" i="1"/>
  <c r="O283" i="1"/>
  <c r="O274" i="1"/>
  <c r="O195" i="1"/>
  <c r="O159" i="1"/>
  <c r="O496" i="1"/>
  <c r="I355" i="1"/>
  <c r="I242" i="1"/>
  <c r="O200" i="1"/>
  <c r="K68" i="1"/>
  <c r="L68" i="1" s="1"/>
  <c r="O126" i="1"/>
  <c r="I11" i="1"/>
  <c r="I439" i="1"/>
  <c r="I408" i="1"/>
  <c r="I332" i="1"/>
  <c r="I223" i="1"/>
  <c r="I22" i="1"/>
  <c r="L439" i="1"/>
  <c r="O522" i="1"/>
  <c r="O278" i="1"/>
  <c r="N108" i="1"/>
  <c r="O109" i="1"/>
  <c r="N277" i="1"/>
  <c r="O280" i="1"/>
  <c r="N454" i="1"/>
  <c r="O435" i="1"/>
  <c r="O332" i="1"/>
  <c r="O87" i="1"/>
  <c r="O86" i="1"/>
  <c r="O50" i="1"/>
  <c r="O236" i="1"/>
  <c r="O237" i="1"/>
  <c r="I67" i="1"/>
  <c r="I68" i="1"/>
  <c r="L430" i="1"/>
  <c r="L271" i="1"/>
  <c r="L26" i="1"/>
  <c r="O458" i="1"/>
  <c r="O428" i="1"/>
  <c r="O245" i="1"/>
  <c r="I222" i="1"/>
  <c r="O220" i="1"/>
  <c r="O260" i="1"/>
  <c r="H492" i="1"/>
  <c r="I493" i="1"/>
  <c r="O271" i="1"/>
  <c r="N270" i="1"/>
  <c r="O270" i="1" s="1"/>
  <c r="O146" i="1"/>
  <c r="L436" i="1"/>
  <c r="L425" i="1"/>
  <c r="L419" i="1"/>
  <c r="I515" i="1"/>
  <c r="I414" i="1"/>
  <c r="I214" i="1"/>
  <c r="I12" i="1"/>
  <c r="L522" i="1"/>
  <c r="L408" i="1"/>
  <c r="O279" i="1"/>
  <c r="I148" i="1"/>
  <c r="L222" i="1"/>
  <c r="N41" i="1"/>
  <c r="O41" i="1" s="1"/>
  <c r="O42" i="1"/>
  <c r="O122" i="1"/>
  <c r="N118" i="1"/>
  <c r="O118" i="1" s="1"/>
  <c r="O208" i="1"/>
  <c r="K212" i="1"/>
  <c r="K211" i="1" s="1"/>
  <c r="O17" i="1"/>
  <c r="N231" i="1"/>
  <c r="O482" i="1"/>
  <c r="O228" i="1"/>
  <c r="K69" i="1"/>
  <c r="L69" i="1" s="1"/>
  <c r="I438" i="1"/>
  <c r="O298" i="1"/>
  <c r="K36" i="1"/>
  <c r="K285" i="1"/>
  <c r="O115" i="1"/>
  <c r="H343" i="1"/>
  <c r="H342" i="1" s="1"/>
  <c r="I335" i="1" s="1"/>
  <c r="K67" i="1"/>
  <c r="L67" i="1" s="1"/>
  <c r="O495" i="1"/>
  <c r="I448" i="1"/>
  <c r="L438" i="1"/>
  <c r="L273" i="1"/>
  <c r="K383" i="1"/>
  <c r="K382" i="1" s="1"/>
  <c r="K381" i="1" s="1"/>
  <c r="K380" i="1" s="1"/>
  <c r="O104" i="1"/>
  <c r="I138" i="1"/>
  <c r="L118" i="1"/>
  <c r="O112" i="1"/>
  <c r="O83" i="1"/>
  <c r="O78" i="1"/>
  <c r="O72" i="1"/>
  <c r="I384" i="1"/>
  <c r="I259" i="1"/>
  <c r="I124" i="1"/>
  <c r="I125" i="1"/>
  <c r="L194" i="1"/>
  <c r="L195" i="1"/>
  <c r="I520" i="1"/>
  <c r="I507" i="1"/>
  <c r="I455" i="1"/>
  <c r="I385" i="1"/>
  <c r="I331" i="1"/>
  <c r="I320" i="1"/>
  <c r="I283" i="1"/>
  <c r="I280" i="1"/>
  <c r="I123" i="1"/>
  <c r="I102" i="1"/>
  <c r="I81" i="1"/>
  <c r="I78" i="1"/>
  <c r="I42" i="1"/>
  <c r="I34" i="1"/>
  <c r="L507" i="1"/>
  <c r="L509" i="1"/>
  <c r="L331" i="1"/>
  <c r="L39" i="1"/>
  <c r="O510" i="1"/>
  <c r="O384" i="1"/>
  <c r="O345" i="1"/>
  <c r="O330" i="1"/>
  <c r="O296" i="1"/>
  <c r="O229" i="1"/>
  <c r="O138" i="1"/>
  <c r="O23" i="1"/>
  <c r="I447" i="1"/>
  <c r="I357" i="1"/>
  <c r="I208" i="1"/>
  <c r="L503" i="1"/>
  <c r="L414" i="1"/>
  <c r="O344" i="1"/>
  <c r="O129" i="1"/>
  <c r="O26" i="1"/>
  <c r="L496" i="1"/>
  <c r="L92" i="1"/>
  <c r="L317" i="1"/>
  <c r="I503" i="1"/>
  <c r="I483" i="1"/>
  <c r="I271" i="1"/>
  <c r="I89" i="1"/>
  <c r="L512" i="1"/>
  <c r="I452" i="1"/>
  <c r="I446" i="1"/>
  <c r="I356" i="1"/>
  <c r="I345" i="1"/>
  <c r="I279" i="1"/>
  <c r="I260" i="1"/>
  <c r="I195" i="1"/>
  <c r="I156" i="1"/>
  <c r="I126" i="1"/>
  <c r="I113" i="1"/>
  <c r="I104" i="1"/>
  <c r="I90" i="1"/>
  <c r="I50" i="1"/>
  <c r="I29" i="1"/>
  <c r="L446" i="1"/>
  <c r="L299" i="1"/>
  <c r="L109" i="1"/>
  <c r="O507" i="1"/>
  <c r="L495" i="1"/>
  <c r="O493" i="1"/>
  <c r="L219" i="1"/>
  <c r="L359" i="1"/>
  <c r="L361" i="1"/>
  <c r="K343" i="1"/>
  <c r="K342" i="1" s="1"/>
  <c r="K335" i="1" s="1"/>
  <c r="L335" i="1" s="1"/>
  <c r="H36" i="1"/>
  <c r="I32" i="1" s="1"/>
  <c r="I435" i="1"/>
  <c r="K14" i="1"/>
  <c r="K10" i="1" s="1"/>
  <c r="L435" i="1"/>
  <c r="K454" i="1"/>
  <c r="N14" i="1"/>
  <c r="N10" i="1" s="1"/>
  <c r="O164" i="1"/>
  <c r="O295" i="1"/>
  <c r="O222" i="1"/>
  <c r="I417" i="1"/>
  <c r="I228" i="1"/>
  <c r="L298" i="1"/>
  <c r="L228" i="1"/>
  <c r="N508" i="1"/>
  <c r="H197" i="1"/>
  <c r="H193" i="1" s="1"/>
  <c r="H14" i="1"/>
  <c r="H144" i="1"/>
  <c r="H143" i="1" s="1"/>
  <c r="O273" i="1"/>
  <c r="L236" i="1"/>
  <c r="L47" i="1"/>
  <c r="N144" i="1"/>
  <c r="N212" i="1"/>
  <c r="N319" i="1"/>
  <c r="L42" i="1"/>
  <c r="I39" i="1"/>
  <c r="O28" i="1"/>
  <c r="O29" i="1"/>
  <c r="O30" i="1"/>
  <c r="O12" i="1"/>
  <c r="I369" i="1"/>
  <c r="I278" i="1"/>
  <c r="I118" i="1"/>
  <c r="I122" i="1"/>
  <c r="I330" i="1"/>
  <c r="I502" i="1"/>
  <c r="I194" i="1"/>
  <c r="I136" i="1"/>
  <c r="I506" i="1"/>
  <c r="I286" i="1"/>
  <c r="I274" i="1"/>
  <c r="I273" i="1"/>
  <c r="I511" i="1"/>
  <c r="I115" i="1"/>
  <c r="I116" i="1"/>
  <c r="L344" i="1"/>
  <c r="H84" i="1"/>
  <c r="H83" i="1" s="1"/>
  <c r="H82" i="1" s="1"/>
  <c r="I490" i="1"/>
  <c r="I309" i="1"/>
  <c r="L413" i="1"/>
  <c r="I489" i="1"/>
  <c r="I268" i="1"/>
  <c r="I264" i="1"/>
  <c r="I209" i="1"/>
  <c r="I117" i="1"/>
  <c r="I17" i="1"/>
  <c r="I45" i="1"/>
  <c r="I44" i="1" s="1"/>
  <c r="L385" i="1"/>
  <c r="O502" i="1"/>
  <c r="L448" i="1"/>
  <c r="L449" i="1"/>
  <c r="L112" i="1"/>
  <c r="L28" i="1"/>
  <c r="L29" i="1"/>
  <c r="L15" i="1"/>
  <c r="K50" i="1"/>
  <c r="L50" i="1" s="1"/>
  <c r="L65" i="1"/>
  <c r="L126" i="1"/>
  <c r="K125" i="1"/>
  <c r="L513" i="1"/>
  <c r="L519" i="1"/>
  <c r="L468" i="1"/>
  <c r="L467" i="1"/>
  <c r="L279" i="1"/>
  <c r="L102" i="1"/>
  <c r="L86" i="1"/>
  <c r="L295" i="1"/>
  <c r="K115" i="1"/>
  <c r="K111" i="1" s="1"/>
  <c r="L116" i="1"/>
  <c r="L213" i="1"/>
  <c r="N101" i="1"/>
  <c r="O102" i="1"/>
  <c r="I512" i="1"/>
  <c r="I436" i="1"/>
  <c r="I137" i="1"/>
  <c r="I73" i="1"/>
  <c r="L17" i="1"/>
  <c r="O445" i="1"/>
  <c r="O446" i="1"/>
  <c r="L455" i="1"/>
  <c r="L72" i="1"/>
  <c r="L226" i="1"/>
  <c r="K77" i="1"/>
  <c r="L78" i="1"/>
  <c r="K145" i="1"/>
  <c r="L146" i="1"/>
  <c r="L384" i="1"/>
  <c r="L330" i="1"/>
  <c r="O506" i="1"/>
  <c r="L489" i="1"/>
  <c r="L488" i="1"/>
  <c r="L232" i="1"/>
  <c r="L11" i="1"/>
  <c r="K262" i="1"/>
  <c r="L263" i="1"/>
  <c r="N203" i="1"/>
  <c r="O204" i="1"/>
  <c r="N263" i="1"/>
  <c r="O264" i="1"/>
  <c r="N467" i="1"/>
  <c r="O467" i="1" s="1"/>
  <c r="O468" i="1"/>
  <c r="N424" i="1"/>
  <c r="O424" i="1" s="1"/>
  <c r="O425" i="1"/>
  <c r="O213" i="1"/>
  <c r="O309" i="1"/>
  <c r="O404" i="1"/>
  <c r="O385" i="1"/>
  <c r="O331" i="1"/>
  <c r="H203" i="1"/>
  <c r="H202" i="1" s="1"/>
  <c r="I236" i="1"/>
  <c r="O492" i="1"/>
  <c r="I239" i="1"/>
  <c r="I225" i="1"/>
  <c r="I244" i="1"/>
  <c r="L244" i="1"/>
  <c r="I418" i="1"/>
  <c r="K368" i="1"/>
  <c r="K231" i="1"/>
  <c r="K239" i="1"/>
  <c r="K308" i="1"/>
  <c r="K329" i="1"/>
  <c r="K328" i="1" s="1"/>
  <c r="K327" i="1" s="1"/>
  <c r="K326" i="1" s="1"/>
  <c r="K508" i="1"/>
  <c r="N36" i="1"/>
  <c r="N285" i="1"/>
  <c r="N343" i="1"/>
  <c r="N342" i="1" s="1"/>
  <c r="H232" i="1" l="1"/>
  <c r="I233" i="1"/>
  <c r="I82" i="1"/>
  <c r="I101" i="1"/>
  <c r="H153" i="1"/>
  <c r="I153" i="1" s="1"/>
  <c r="H33" i="1"/>
  <c r="I33" i="1" s="1"/>
  <c r="I510" i="1"/>
  <c r="I282" i="1"/>
  <c r="I112" i="1"/>
  <c r="L417" i="1"/>
  <c r="H379" i="1"/>
  <c r="I129" i="1"/>
  <c r="I84" i="1"/>
  <c r="H186" i="1"/>
  <c r="I69" i="1"/>
  <c r="I83" i="1"/>
  <c r="I412" i="1"/>
  <c r="I219" i="1"/>
  <c r="I263" i="1"/>
  <c r="I220" i="1"/>
  <c r="I413" i="1"/>
  <c r="I404" i="1"/>
  <c r="N366" i="1"/>
  <c r="O367" i="1"/>
  <c r="O251" i="1"/>
  <c r="I143" i="1"/>
  <c r="H111" i="1"/>
  <c r="N441" i="1"/>
  <c r="O441" i="1" s="1"/>
  <c r="L285" i="1"/>
  <c r="K334" i="1"/>
  <c r="L334" i="1" s="1"/>
  <c r="N143" i="1"/>
  <c r="O143" i="1" s="1"/>
  <c r="K441" i="1"/>
  <c r="K434" i="1" s="1"/>
  <c r="I135" i="1"/>
  <c r="O417" i="1"/>
  <c r="K307" i="1"/>
  <c r="I298" i="1"/>
  <c r="O368" i="1"/>
  <c r="L360" i="1"/>
  <c r="H303" i="1"/>
  <c r="L294" i="1"/>
  <c r="L377" i="1"/>
  <c r="I85" i="1"/>
  <c r="I285" i="1"/>
  <c r="O294" i="1"/>
  <c r="L462" i="1"/>
  <c r="O462" i="1"/>
  <c r="L197" i="1"/>
  <c r="I508" i="1"/>
  <c r="O277" i="1"/>
  <c r="I36" i="1"/>
  <c r="K276" i="1"/>
  <c r="K250" i="1" s="1"/>
  <c r="O329" i="1"/>
  <c r="O383" i="1"/>
  <c r="L239" i="1"/>
  <c r="L319" i="1"/>
  <c r="L427" i="1"/>
  <c r="I77" i="1"/>
  <c r="N382" i="1"/>
  <c r="N381" i="1" s="1"/>
  <c r="N380" i="1" s="1"/>
  <c r="O380" i="1" s="1"/>
  <c r="O427" i="1"/>
  <c r="O77" i="1"/>
  <c r="O135" i="1"/>
  <c r="I299" i="1"/>
  <c r="O239" i="1"/>
  <c r="I23" i="1"/>
  <c r="L202" i="1"/>
  <c r="O76" i="1"/>
  <c r="O197" i="1"/>
  <c r="O85" i="1"/>
  <c r="I98" i="1"/>
  <c r="L203" i="1"/>
  <c r="I462" i="1"/>
  <c r="O14" i="1"/>
  <c r="I427" i="1"/>
  <c r="L158" i="1"/>
  <c r="L154" i="1" s="1"/>
  <c r="O412" i="1"/>
  <c r="O411" i="1"/>
  <c r="N75" i="1"/>
  <c r="I513" i="1"/>
  <c r="I14" i="1"/>
  <c r="O454" i="1"/>
  <c r="L85" i="1"/>
  <c r="O319" i="1"/>
  <c r="O402" i="1"/>
  <c r="O376" i="1"/>
  <c r="O377" i="1"/>
  <c r="L492" i="1"/>
  <c r="K32" i="1"/>
  <c r="L135" i="1"/>
  <c r="N32" i="1"/>
  <c r="K186" i="1"/>
  <c r="I65" i="1"/>
  <c r="N107" i="1"/>
  <c r="O107" i="1" s="1"/>
  <c r="O108" i="1"/>
  <c r="I454" i="1"/>
  <c r="O258" i="1"/>
  <c r="O259" i="1"/>
  <c r="L454" i="1"/>
  <c r="O145" i="1"/>
  <c r="L36" i="1"/>
  <c r="N111" i="1"/>
  <c r="I262" i="1"/>
  <c r="O231" i="1"/>
  <c r="I382" i="1"/>
  <c r="H491" i="1"/>
  <c r="I491" i="1" s="1"/>
  <c r="I492" i="1"/>
  <c r="O124" i="1"/>
  <c r="O125" i="1"/>
  <c r="O70" i="1"/>
  <c r="O71" i="1"/>
  <c r="I107" i="1"/>
  <c r="I108" i="1"/>
  <c r="O508" i="1"/>
  <c r="L262" i="1"/>
  <c r="I28" i="1"/>
  <c r="I308" i="1"/>
  <c r="N307" i="1"/>
  <c r="N306" i="1" s="1"/>
  <c r="L115" i="1"/>
  <c r="I144" i="1"/>
  <c r="I202" i="1"/>
  <c r="L14" i="1"/>
  <c r="I383" i="1"/>
  <c r="L10" i="1"/>
  <c r="L383" i="1"/>
  <c r="K76" i="1"/>
  <c r="L77" i="1"/>
  <c r="N98" i="1"/>
  <c r="O101" i="1"/>
  <c r="L212" i="1"/>
  <c r="L211" i="1"/>
  <c r="L111" i="1"/>
  <c r="L500" i="1"/>
  <c r="L501" i="1"/>
  <c r="I198" i="1"/>
  <c r="L343" i="1"/>
  <c r="L328" i="1"/>
  <c r="I251" i="1"/>
  <c r="I277" i="1"/>
  <c r="O343" i="1"/>
  <c r="O308" i="1"/>
  <c r="N202" i="1"/>
  <c r="O202" i="1" s="1"/>
  <c r="O203" i="1"/>
  <c r="L231" i="1"/>
  <c r="L71" i="1"/>
  <c r="L70" i="1"/>
  <c r="L505" i="1"/>
  <c r="I72" i="1"/>
  <c r="N327" i="1"/>
  <c r="O328" i="1"/>
  <c r="I377" i="1"/>
  <c r="I212" i="1"/>
  <c r="I211" i="1" s="1"/>
  <c r="L329" i="1"/>
  <c r="I411" i="1"/>
  <c r="I203" i="1"/>
  <c r="O36" i="1"/>
  <c r="K144" i="1"/>
  <c r="K143" i="1" s="1"/>
  <c r="L143" i="1" s="1"/>
  <c r="L145" i="1"/>
  <c r="L278" i="1"/>
  <c r="K124" i="1"/>
  <c r="L124" i="1" s="1"/>
  <c r="L125" i="1"/>
  <c r="O500" i="1"/>
  <c r="O501" i="1"/>
  <c r="L411" i="1"/>
  <c r="L412" i="1"/>
  <c r="I381" i="1"/>
  <c r="I380" i="1" s="1"/>
  <c r="I505" i="1"/>
  <c r="I501" i="1"/>
  <c r="I500" i="1"/>
  <c r="N276" i="1"/>
  <c r="O285" i="1"/>
  <c r="L308" i="1"/>
  <c r="O193" i="1"/>
  <c r="I343" i="1"/>
  <c r="O154" i="1"/>
  <c r="O212" i="1"/>
  <c r="N262" i="1"/>
  <c r="O263" i="1"/>
  <c r="L251" i="1"/>
  <c r="O505" i="1"/>
  <c r="L225" i="1"/>
  <c r="L101" i="1"/>
  <c r="L402" i="1"/>
  <c r="I494" i="1" l="1"/>
  <c r="H10" i="1"/>
  <c r="H9" i="1" s="1"/>
  <c r="I9" i="1" s="1"/>
  <c r="I232" i="1"/>
  <c r="H231" i="1"/>
  <c r="I231" i="1" s="1"/>
  <c r="I10" i="1"/>
  <c r="I303" i="1"/>
  <c r="H281" i="1"/>
  <c r="K306" i="1"/>
  <c r="L306" i="1" s="1"/>
  <c r="N293" i="1"/>
  <c r="O293" i="1" s="1"/>
  <c r="O306" i="1"/>
  <c r="K403" i="1"/>
  <c r="L434" i="1"/>
  <c r="I379" i="1"/>
  <c r="H378" i="1"/>
  <c r="I378" i="1" s="1"/>
  <c r="I128" i="1"/>
  <c r="H376" i="1"/>
  <c r="H368" i="1" s="1"/>
  <c r="I368" i="1" s="1"/>
  <c r="N365" i="1"/>
  <c r="O366" i="1"/>
  <c r="I111" i="1"/>
  <c r="I97" i="1"/>
  <c r="N217" i="1"/>
  <c r="O217" i="1" s="1"/>
  <c r="O218" i="1"/>
  <c r="K217" i="1"/>
  <c r="L217" i="1" s="1"/>
  <c r="L218" i="1"/>
  <c r="N9" i="1"/>
  <c r="O9" i="1" s="1"/>
  <c r="O32" i="1"/>
  <c r="L441" i="1"/>
  <c r="K9" i="1"/>
  <c r="L9" i="1" s="1"/>
  <c r="L32" i="1"/>
  <c r="N416" i="1"/>
  <c r="O416" i="1" s="1"/>
  <c r="O504" i="1"/>
  <c r="O276" i="1"/>
  <c r="I276" i="1"/>
  <c r="L307" i="1"/>
  <c r="O10" i="1"/>
  <c r="O381" i="1"/>
  <c r="O75" i="1"/>
  <c r="I76" i="1"/>
  <c r="O382" i="1"/>
  <c r="N186" i="1"/>
  <c r="O144" i="1"/>
  <c r="O401" i="1"/>
  <c r="L508" i="1"/>
  <c r="O111" i="1"/>
  <c r="I319" i="1"/>
  <c r="I307" i="1" s="1"/>
  <c r="N250" i="1"/>
  <c r="L342" i="1"/>
  <c r="I71" i="1"/>
  <c r="I70" i="1"/>
  <c r="L326" i="1"/>
  <c r="L327" i="1"/>
  <c r="I197" i="1"/>
  <c r="K97" i="1"/>
  <c r="I342" i="1"/>
  <c r="L144" i="1"/>
  <c r="N326" i="1"/>
  <c r="O326" i="1" s="1"/>
  <c r="O327" i="1"/>
  <c r="L98" i="1"/>
  <c r="O307" i="1"/>
  <c r="N97" i="1"/>
  <c r="O98" i="1"/>
  <c r="L382" i="1"/>
  <c r="L401" i="1"/>
  <c r="L193" i="1"/>
  <c r="L186" i="1"/>
  <c r="L277" i="1"/>
  <c r="K293" i="1"/>
  <c r="L293" i="1" s="1"/>
  <c r="L369" i="1"/>
  <c r="I250" i="1"/>
  <c r="K75" i="1"/>
  <c r="L76" i="1"/>
  <c r="O262" i="1"/>
  <c r="I281" i="1" l="1"/>
  <c r="H8" i="1"/>
  <c r="K397" i="1"/>
  <c r="L397" i="1" s="1"/>
  <c r="L403" i="1"/>
  <c r="I376" i="1"/>
  <c r="H367" i="1"/>
  <c r="I441" i="1"/>
  <c r="N364" i="1"/>
  <c r="O365" i="1"/>
  <c r="I504" i="1"/>
  <c r="L368" i="1"/>
  <c r="O342" i="1"/>
  <c r="I75" i="1"/>
  <c r="O250" i="1"/>
  <c r="O186" i="1"/>
  <c r="O211" i="1"/>
  <c r="O399" i="1"/>
  <c r="O400" i="1"/>
  <c r="O410" i="1"/>
  <c r="O97" i="1"/>
  <c r="I293" i="1"/>
  <c r="L97" i="1"/>
  <c r="L400" i="1"/>
  <c r="L399" i="1"/>
  <c r="N8" i="1"/>
  <c r="I193" i="1"/>
  <c r="I186" i="1"/>
  <c r="L380" i="1"/>
  <c r="L381" i="1"/>
  <c r="L75" i="1"/>
  <c r="K8" i="1"/>
  <c r="L276" i="1"/>
  <c r="L250" i="1"/>
  <c r="L410" i="1"/>
  <c r="I334" i="1" l="1"/>
  <c r="H329" i="1"/>
  <c r="K524" i="1"/>
  <c r="L524" i="1" s="1"/>
  <c r="H366" i="1"/>
  <c r="I367" i="1"/>
  <c r="N524" i="1"/>
  <c r="O524" i="1" s="1"/>
  <c r="I434" i="1"/>
  <c r="N363" i="1"/>
  <c r="O364" i="1"/>
  <c r="I410" i="1"/>
  <c r="L8" i="1"/>
  <c r="H328" i="1" l="1"/>
  <c r="H327" i="1" s="1"/>
  <c r="I329" i="1"/>
  <c r="I328" i="1" s="1"/>
  <c r="H365" i="1"/>
  <c r="I366" i="1"/>
  <c r="I403" i="1"/>
  <c r="N362" i="1"/>
  <c r="O363" i="1"/>
  <c r="K416" i="1"/>
  <c r="L416" i="1" s="1"/>
  <c r="L504" i="1"/>
  <c r="O8" i="1"/>
  <c r="I8" i="1"/>
  <c r="I327" i="1" l="1"/>
  <c r="H364" i="1"/>
  <c r="I365" i="1"/>
  <c r="I402" i="1"/>
  <c r="N361" i="1"/>
  <c r="O362" i="1"/>
  <c r="I326" i="1" l="1"/>
  <c r="I364" i="1"/>
  <c r="H400" i="1"/>
  <c r="I401" i="1"/>
  <c r="N360" i="1"/>
  <c r="O361" i="1"/>
  <c r="H399" i="1" l="1"/>
  <c r="H398" i="1" s="1"/>
  <c r="H397" i="1" s="1"/>
  <c r="H524" i="1" s="1"/>
  <c r="I400" i="1"/>
  <c r="N359" i="1"/>
  <c r="O360" i="1"/>
  <c r="I399" i="1" l="1"/>
  <c r="N335" i="1"/>
  <c r="O359" i="1"/>
  <c r="I398" i="1" l="1"/>
  <c r="O335" i="1"/>
  <c r="N334" i="1"/>
  <c r="O334" i="1" s="1"/>
  <c r="I397" i="1" l="1"/>
  <c r="I524" i="1"/>
</calcChain>
</file>

<file path=xl/sharedStrings.xml><?xml version="1.0" encoding="utf-8"?>
<sst xmlns="http://schemas.openxmlformats.org/spreadsheetml/2006/main" count="2826" uniqueCount="388">
  <si>
    <t/>
  </si>
  <si>
    <t>рублей</t>
  </si>
  <si>
    <t>Наименование</t>
  </si>
  <si>
    <t>ГРБС</t>
  </si>
  <si>
    <t>Рз</t>
  </si>
  <si>
    <t>Пр</t>
  </si>
  <si>
    <t>ЦСР</t>
  </si>
  <si>
    <t>ВР</t>
  </si>
  <si>
    <t>1</t>
  </si>
  <si>
    <t>2</t>
  </si>
  <si>
    <t>3</t>
  </si>
  <si>
    <t>4</t>
  </si>
  <si>
    <t>5</t>
  </si>
  <si>
    <t>6</t>
  </si>
  <si>
    <t>7</t>
  </si>
  <si>
    <t>8</t>
  </si>
  <si>
    <t>9</t>
  </si>
  <si>
    <t>10</t>
  </si>
  <si>
    <t>11</t>
  </si>
  <si>
    <t>12</t>
  </si>
  <si>
    <t>13</t>
  </si>
  <si>
    <t>14</t>
  </si>
  <si>
    <t>15</t>
  </si>
  <si>
    <t>Приложение 2 к пояснительной записке</t>
  </si>
  <si>
    <t xml:space="preserve">  Администрация Дубровского района</t>
  </si>
  <si>
    <t>900</t>
  </si>
  <si>
    <t xml:space="preserve">    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</si>
  <si>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</si>
  <si>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</si>
  <si>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</si>
  <si>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</si>
  <si>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</si>
  <si>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</si>
  <si>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</si>
  <si>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</si>
  <si>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</si>
  <si>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 xml:space="preserve"> Расходы на выплаты персоналу государственных (муниципальных) органов</t>
  </si>
  <si>
    <t>Закупка товаров, работ и услуг для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</si>
  <si>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</si>
  <si>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</si>
  <si>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</si>
  <si>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</si>
  <si>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</si>
  <si>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 xml:space="preserve"> 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</si>
  <si>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</si>
  <si>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</si>
  <si>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</si>
  <si>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 xml:space="preserve"> Закупка товаров, работ и услуг для государственных (муниципальных) нужд</t>
  </si>
  <si>
    <t xml:space="preserve"> Иные закупки товаров, работ и услуг для обеспечения государственных (муниципальных) нужд</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</si>
  <si>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</si>
  <si>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</si>
  <si>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</si>
  <si>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</si>
  <si>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Межбюджетные трансферты</t>
  </si>
  <si>
    <t>500</t>
  </si>
  <si>
    <t>Субвенции</t>
  </si>
  <si>
    <t>530</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</si>
  <si>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</si>
  <si>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</si>
  <si>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Расходы на выплаты персоналу казенных учреждений</t>
  </si>
  <si>
    <t>110</t>
  </si>
  <si>
    <t>Уплата налогов, сборов и иных платежей</t>
  </si>
  <si>
    <t>Развитие кадрового потенциала, переподготовка и повышение квалификации персонала</t>
  </si>
  <si>
    <t>Эксплуатация и содержание имущества, находящегося в муниципальной собственности, арендованного недвижимого имущества</t>
  </si>
  <si>
    <t xml:space="preserve">    НАЦИОНАЛЬНАЯ ОБОРОНА</t>
  </si>
  <si>
    <t>02</t>
  </si>
  <si>
    <t>Мобилизационная и вневойсковая подготовка</t>
  </si>
  <si>
    <t>03</t>
  </si>
  <si>
    <t>Мобилизационная подготовка экономики</t>
  </si>
  <si>
    <t xml:space="preserve"> Субвенции</t>
  </si>
  <si>
    <t xml:space="preserve">    НАЦИОНАЛЬНАЯ БЕЗОПАСНОСТЬ И ПРАВООХРАНИТЕЛЬНАЯ ДЕЯТЕЛЬНОСТЬ</t>
  </si>
  <si>
    <t>09</t>
  </si>
  <si>
    <t>Единые дежурно-диспетчерские службы</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</si>
  <si>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</si>
  <si>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Комплексная система экстренного оповещения населения</t>
  </si>
  <si>
    <t>Другие вопросы в области национальной безопасности и правоохранительной деятельности</t>
  </si>
  <si>
    <t>Совершенствование системы профилактики правонарушений и усиление борьбы с преступностью</t>
  </si>
  <si>
    <t>Мероприятия по обеспечению функционирования комплекса "Безопасный город"</t>
  </si>
  <si>
    <t>Мероприятия в сфере пожарной безопасности</t>
  </si>
  <si>
    <t xml:space="preserve">    НАЦИОНАЛЬНАЯ ЭКОНОМИКА</t>
  </si>
  <si>
    <t xml:space="preserve"> Сельское хозяйство и рыболовство</t>
  </si>
  <si>
    <t>Создание условий для развития сельскохозяйственного производства, расширения рынка сельскохозяйственной продукции, сырья и продовольствия</t>
  </si>
  <si>
    <t>Мероприятия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</si>
  <si>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</si>
  <si>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06</t>
  </si>
  <si>
    <t>Содержание, текущий и капитальный ремонт и обеспечение безопасности гидротехнических сооружений</t>
  </si>
  <si>
    <t xml:space="preserve"> Транспорт</t>
  </si>
  <si>
    <t>08</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</si>
  <si>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</si>
  <si>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Субсидии юридическим лицам (кроме некоммерческих организаций), индивидуальным предпринимателям, физическим лицам</t>
  </si>
  <si>
    <t>810</t>
  </si>
  <si>
    <t>Прочие мероприятия в области развития транспортной ифраструктуры</t>
  </si>
  <si>
    <t>Уплата налогов, сборов и иных обязательных платежей</t>
  </si>
  <si>
    <t xml:space="preserve"> Дорожное хозяйство (дорожные фонды)</t>
  </si>
  <si>
    <t>Обеспечение сохранности автомобильных дорог местного значения и условий безопасного движения по ним</t>
  </si>
  <si>
    <t>Другие вопросы в области национальной экономики</t>
  </si>
  <si>
    <t>Поддержка малого и среднего предпринимательства</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</si>
  <si>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</si>
  <si>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ЖИЛИЩНО-КОММУНАЛЬНОЕ ХОЗЯЙСТВО</t>
  </si>
  <si>
    <t xml:space="preserve">      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</si>
  <si>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</si>
  <si>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</si>
  <si>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Иные межбюджетные трансферты</t>
  </si>
  <si>
    <t>540</t>
  </si>
  <si>
    <t>Коммунальное хозяйство</t>
  </si>
  <si>
    <t>Мероприятия в сфере коммунального хозяйства</t>
  </si>
  <si>
    <t>Капитальные вложения в объекты государственной (муниципальной) собственности</t>
  </si>
  <si>
    <t>400</t>
  </si>
  <si>
    <t>Бюджетные инвестиции</t>
  </si>
  <si>
    <t>410</t>
  </si>
  <si>
    <t>Подготовка объектов ЖКХ к зиме</t>
  </si>
  <si>
    <t>Образование</t>
  </si>
  <si>
    <t>07</t>
  </si>
  <si>
    <t>Организации дополнительного образования</t>
  </si>
  <si>
    <t xml:space="preserve"> Предоставление субсидий бюджетным, автономным учреждениям и иным некоммерческим организациям</t>
  </si>
  <si>
    <t>600</t>
  </si>
  <si>
    <t>Субсидии бюджетным учреждениям</t>
  </si>
  <si>
    <t>610</t>
  </si>
  <si>
    <t>Стипендии</t>
  </si>
  <si>
    <t>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</si>
  <si>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</si>
  <si>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</si>
  <si>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</si>
  <si>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</si>
  <si>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</si>
  <si>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</si>
  <si>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Молодежная политика и оздоровление детей</t>
  </si>
  <si>
    <t>Мероприятия по работе с семьей, детьми и молодежью</t>
  </si>
  <si>
    <t xml:space="preserve"> Расходы на выплаты персоналу казенных учреждений</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</si>
  <si>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t>
  </si>
  <si>
    <t xml:space="preserve"> Другие вопросы в области образования</t>
  </si>
  <si>
    <t>Учреждения, обеспечивающие деятельность органов местного самоуправления и муниципальных учреждений</t>
  </si>
  <si>
    <t xml:space="preserve">    КУЛЬТУРА, КИНЕМАТОГРАФИЯ</t>
  </si>
  <si>
    <t xml:space="preserve">      Культура</t>
  </si>
  <si>
    <t xml:space="preserve"> Библиотеки</t>
  </si>
  <si>
    <t xml:space="preserve"> Музеи и постоянные выставки</t>
  </si>
  <si>
    <t>Дворцы и дома культуры, клубы, выставочные залы</t>
  </si>
  <si>
    <t xml:space="preserve">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t>
  </si>
  <si>
    <t>Организация и проведение праздничных мероприятий</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</si>
  <si>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 использования и популяризации объектов культурного наследия (памятников истории и культуры), находящихся в собственности муниципального района, охраны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</si>
  <si>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</si>
  <si>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Обеспечение развития и укрепления материально-технической базы домов культуры в населенных пунктах с числом жителей до 50 тысяч человек</t>
  </si>
  <si>
    <t xml:space="preserve">Повышение энергетической эффективности и обеспечения энергосбережения </t>
  </si>
  <si>
    <t xml:space="preserve">    СОЦИАЛЬНАЯ ПОЛИТИКА</t>
  </si>
  <si>
    <t>Пенсионное обеспечение</t>
  </si>
  <si>
    <t>Выплата муниципальных пенсий (доплат к государственным пенсиям)</t>
  </si>
  <si>
    <t xml:space="preserve"> Социальное обеспечение и иные выплаты населению</t>
  </si>
  <si>
    <t xml:space="preserve"> 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</si>
  <si>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</si>
  <si>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</si>
  <si>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</si>
  <si>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</si>
  <si>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Публичные нормативные социальные выплаты гражданам</t>
  </si>
  <si>
    <t>Реализация мероприятий по обеспечению жильем молодых семей</t>
  </si>
  <si>
    <t>Другие вопросы в области социальной политики</t>
  </si>
  <si>
    <t xml:space="preserve">  Расходы на выплаты персоналу государственных (муниципальных) органов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</si>
  <si>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</si>
  <si>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 xml:space="preserve">    ФИЗИЧЕСКАЯ КУЛЬТУРА И СПОРТ</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</si>
  <si>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</si>
  <si>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</si>
  <si>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</si>
  <si>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</si>
  <si>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</si>
  <si>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государственных (муниципальных) нужд</t>
  </si>
  <si>
    <t>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 школьного спорта и массового спорта, организации проведения официальных физкультурно-оздоровительных и спортивных мероприятий поселения</t>
  </si>
  <si>
    <t xml:space="preserve">  Дубровский районный Совет народных депутатов
</t>
  </si>
  <si>
    <t>901</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</si>
  <si>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</si>
  <si>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Финансовое управление администрации Дубровского района</t>
  </si>
  <si>
    <t>902</t>
  </si>
  <si>
    <t>Обеспечение деятельности финансовых, налоговых и таможенных органов и органов финансового (финансово-бюджетного) надзора</t>
  </si>
  <si>
    <t>Резервные фонды</t>
  </si>
  <si>
    <t xml:space="preserve"> Резервный фонд местной администрации</t>
  </si>
  <si>
    <t>Резервные средства</t>
  </si>
  <si>
    <t>870</t>
  </si>
  <si>
    <t xml:space="preserve">  Другие общегосударственные вопросы</t>
  </si>
  <si>
    <t>Условно утвержденные расходы</t>
  </si>
  <si>
    <t xml:space="preserve">    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</si>
  <si>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</si>
  <si>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</si>
  <si>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 xml:space="preserve"> Межбюджетные трансферты</t>
  </si>
  <si>
    <t>Дотации</t>
  </si>
  <si>
    <t>510</t>
  </si>
  <si>
    <t>Иные дотации</t>
  </si>
  <si>
    <t>Поддержка мер по обеспечению сбалансированности бюджетов поселений</t>
  </si>
  <si>
    <t xml:space="preserve">  Контрольно-счётная палата Дубровского района</t>
  </si>
  <si>
    <t>903</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</si>
  <si>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</si>
  <si>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 xml:space="preserve">  Комитет правовых и имущественных отношений администрации Дубровского района</t>
  </si>
  <si>
    <t>904</t>
  </si>
  <si>
    <t xml:space="preserve"> Руководство и управление в сфере установленных функций органов местного самоуправления</t>
  </si>
  <si>
    <t>Оценка имущества, признание прав и регулирование отношений муниципальной собственности</t>
  </si>
  <si>
    <t>Отдел образования администрации Дубровского района</t>
  </si>
  <si>
    <t>905</t>
  </si>
  <si>
    <t>Общеэкономические вопросы</t>
  </si>
  <si>
    <t xml:space="preserve">Организация временного трудоустройства несовершеннолетних граждан в возрасте от 14 до 18 лет </t>
  </si>
  <si>
    <t xml:space="preserve">    ОБРАЗОВАНИЕ</t>
  </si>
  <si>
    <t>Дошкольное образование</t>
  </si>
  <si>
    <t>Дошкольные 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</si>
  <si>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образовантельных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</si>
  <si>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</si>
  <si>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Повышение безопасности дорожного движения</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</si>
  <si>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</si>
  <si>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Организация питания в образовательных организациях</t>
  </si>
  <si>
    <t>Замена оконных блоков муниципальных образовательных организаций Брянской области</t>
  </si>
  <si>
    <t>Общее образование</t>
  </si>
  <si>
    <t xml:space="preserve"> Повышение энергетической эффективности и обеспечение энергосбережения</t>
  </si>
  <si>
    <t>Общеобразовательные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</si>
  <si>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</si>
  <si>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Социальные выплаты гражданам, кроме публичных</t>
  </si>
  <si>
    <t xml:space="preserve"> Социальные выплаты гражданам, кроме публичных нормативных социальных выплат</t>
  </si>
  <si>
    <t>Противодействие злоупотреблению наркотиками и их незаконному обороту</t>
  </si>
  <si>
    <t xml:space="preserve"> Мероприятия по проведению оздоровительной кампании детей </t>
  </si>
  <si>
    <t>Другие вопросы в области образования</t>
  </si>
  <si>
    <t>Организация и проведение олимпиад, выставок, конкурсов, конференций и других общественных мероприятий</t>
  </si>
  <si>
    <t>Учреждения психолого-медико-социального сопровождения</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</si>
  <si>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</si>
  <si>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</si>
  <si>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соответсвии с бренбуком "Точки роста" помещений муниципальных общеобразовательных организаций</t>
  </si>
  <si>
    <t>Изменение 2023 год (+/-)</t>
  </si>
  <si>
    <t>Итог 2023 год</t>
  </si>
  <si>
    <t>Поддержка отрасли культуры</t>
  </si>
  <si>
    <t>Изменение 2024 год (+/-)</t>
  </si>
  <si>
    <t>Итог 2024 год</t>
  </si>
  <si>
    <t>01 4 11 80020</t>
  </si>
  <si>
    <t>01 4 11 80040</t>
  </si>
  <si>
    <t>01 4 11 84220</t>
  </si>
  <si>
    <t>01 4 11 84400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</si>
  <si>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</si>
  <si>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01 4 31 12021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</si>
  <si>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</si>
  <si>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01 4 31 12022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</si>
  <si>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</si>
  <si>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</si>
  <si>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01 4 54 17900</t>
  </si>
  <si>
    <t>Организация и осуществление деятельности по опеке и попечительству (содержание органов по опеке и попечительству)</t>
  </si>
  <si>
    <t>01 4 61 16721</t>
  </si>
  <si>
    <t>01 4 12 51200</t>
  </si>
  <si>
    <t>01 4 11 80070</t>
  </si>
  <si>
    <t>01 4 15 80710</t>
  </si>
  <si>
    <t>01 4 16 81400</t>
  </si>
  <si>
    <t>01 4 21 80930</t>
  </si>
  <si>
    <t>01 4 12 51180</t>
  </si>
  <si>
    <t>01 4 41 80700</t>
  </si>
  <si>
    <t>01 4 41 81200</t>
  </si>
  <si>
    <t>01 4 31 81130</t>
  </si>
  <si>
    <t>01 4 31 81190</t>
  </si>
  <si>
    <t>01 4 31 81140</t>
  </si>
  <si>
    <t>01 4 51 83210</t>
  </si>
  <si>
    <t>01 4 52 12510</t>
  </si>
  <si>
    <t>01 4 53 83300</t>
  </si>
  <si>
    <t>01 4 57 81630</t>
  </si>
  <si>
    <t>01 4 57 81650</t>
  </si>
  <si>
    <t>01 4 57 83360</t>
  </si>
  <si>
    <t>01 4 55 81610</t>
  </si>
  <si>
    <t>01 4 13 83250</t>
  </si>
  <si>
    <t>01 4 56 81830</t>
  </si>
  <si>
    <t>01 4 56 83760</t>
  </si>
  <si>
    <t>01 4 56 81740</t>
  </si>
  <si>
    <t>01 4 56 S3450</t>
  </si>
  <si>
    <t>01 4 81 80320</t>
  </si>
  <si>
    <t>01 4 82 14723</t>
  </si>
  <si>
    <t>01 4 91 82360</t>
  </si>
  <si>
    <t>01 4 91 84280</t>
  </si>
  <si>
    <t>02 4 21 80720</t>
  </si>
  <si>
    <t>03 4 11 80450</t>
  </si>
  <si>
    <t>03 4 11 80460</t>
  </si>
  <si>
    <t>03 4 11 80480</t>
  </si>
  <si>
    <t>03 4 11 84260</t>
  </si>
  <si>
    <t>03 4 11 82530</t>
  </si>
  <si>
    <t>03 4 12 83800</t>
  </si>
  <si>
    <t>03 4 21 14210</t>
  </si>
  <si>
    <t>03 4 22 L4670</t>
  </si>
  <si>
    <t>03 4 22 L5190</t>
  </si>
  <si>
    <t>01 4 63 82450</t>
  </si>
  <si>
    <t>01 4 62 16710</t>
  </si>
  <si>
    <t>01 4 61 16723</t>
  </si>
  <si>
    <t>01 4 61 R0820</t>
  </si>
  <si>
    <t>01 4 64 L4970</t>
  </si>
  <si>
    <t>01 4 61 16722</t>
  </si>
  <si>
    <t>01 4 72 80610</t>
  </si>
  <si>
    <t>Обеспечение жильем тренеров, тренеров-преподавателей государственных и муниципальных учреждений физической культуры и спорта</t>
  </si>
  <si>
    <t>01 4 74 S7620</t>
  </si>
  <si>
    <t>01 4 71 82300</t>
  </si>
  <si>
    <t>01 4 71 84290</t>
  </si>
  <si>
    <t>Спорт высших достижений</t>
  </si>
  <si>
    <t>Поддержка спортивных организаций, осуществляющих подготовку спортивного резерва для спортивных сборных команд</t>
  </si>
  <si>
    <t>01 1 P5 50810</t>
  </si>
  <si>
    <t>70 0 00 80040</t>
  </si>
  <si>
    <t>04 4 11 80040</t>
  </si>
  <si>
    <t>70 0 00 83030</t>
  </si>
  <si>
    <t>70 0 00 80080</t>
  </si>
  <si>
    <t>04 4 12 15840</t>
  </si>
  <si>
    <t>04 4 12 83020</t>
  </si>
  <si>
    <t>70 0 00 84200</t>
  </si>
  <si>
    <t>01 4 14 80040</t>
  </si>
  <si>
    <t>01 4 14 80900</t>
  </si>
  <si>
    <t>02 4 23 82370</t>
  </si>
  <si>
    <t>02 4 11 83260</t>
  </si>
  <si>
    <t>02 4 22 80300</t>
  </si>
  <si>
    <t>02 4 22 14722</t>
  </si>
  <si>
    <t>02 4 23 14723</t>
  </si>
  <si>
    <t>02 4 61 81660</t>
  </si>
  <si>
    <t>02 4 71 81180</t>
  </si>
  <si>
    <t>02 4 22 82350</t>
  </si>
  <si>
    <t>02 4 22 S4860</t>
  </si>
  <si>
    <t>02 4 22 80310</t>
  </si>
  <si>
    <t>02 4 22 14721</t>
  </si>
  <si>
    <t>02 4 22 82520</t>
  </si>
  <si>
    <t>02 4 51 81150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</si>
  <si>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</si>
  <si>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02 4 22 53030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</si>
  <si>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</si>
  <si>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22 L3040</t>
  </si>
  <si>
    <t>02 4 22 S4900</t>
  </si>
  <si>
    <t>02 4 22 S4910</t>
  </si>
  <si>
    <t>02 4 41 S4790</t>
  </si>
  <si>
    <t>02 4 21 80040</t>
  </si>
  <si>
    <t>02 4 22 82340</t>
  </si>
  <si>
    <t>02 4 22 80340</t>
  </si>
  <si>
    <t>02 4 22 14780</t>
  </si>
  <si>
    <t>Итого</t>
  </si>
  <si>
    <t xml:space="preserve"> Обеспечение сохранности автомобильных дорог местного значения и условий безопасного движения по ним</t>
  </si>
  <si>
    <t>03 1 A2 55190</t>
  </si>
  <si>
    <t>70 0 00 80050</t>
  </si>
  <si>
    <t>Отдельные мероприятия по развитию образования</t>
  </si>
  <si>
    <t>02 4 22 S4820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</si>
  <si>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</si>
  <si>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02 1 Е2 50970</t>
  </si>
  <si>
    <t xml:space="preserve"> Дошкольное образование</t>
  </si>
  <si>
    <t>Бюджетные инвестиции в объекты капитального строительства муниципальной собственности</t>
  </si>
  <si>
    <t>01 4 85 81680</t>
  </si>
  <si>
    <t>Организация и проведение творческих фестивалей и конкурсов для детей и молодежи</t>
  </si>
  <si>
    <t>03 1 A2 14370</t>
  </si>
  <si>
    <t>Социальное обеспечение населения</t>
  </si>
  <si>
    <t>Резервные фонды местных администраций</t>
  </si>
  <si>
    <t>Модернизация школьных столовых муниципальных общеобразовательных организаций Брянской области</t>
  </si>
  <si>
    <t>02 4 22 S4770</t>
  </si>
  <si>
    <t>Приведение мероприятий по обеспечению деятельности советников директора по воспитанию и взаимодействию с детскими общественными объединениями</t>
  </si>
  <si>
    <t>02 1 ЕВ 5179F</t>
  </si>
  <si>
    <t>Изменение распределения бюджетных ассигнований по ведомственной структуре расходов бюджета Дубровского муниципального района Брянской области на 2023 год и на плановый период 2024 и 2025 годов</t>
  </si>
  <si>
    <t>Изменение 2025 год (+/-)</t>
  </si>
  <si>
    <t>Итог 2025 год</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</si>
  <si>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</si>
  <si>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01 4 12 17390</t>
  </si>
  <si>
    <t>Повышение энергетической эффективности и обеспечения энергосбережения</t>
  </si>
  <si>
    <t>01 4 21 83260</t>
  </si>
  <si>
    <t>Защита населения и территории от чрезвычайных ситуаций природного и техногенного характера, пожарная безопасность</t>
  </si>
  <si>
    <t>Проведение комплексных кадастровых работ</t>
  </si>
  <si>
    <t>01 4 58 L5110</t>
  </si>
  <si>
    <t xml:space="preserve">Реализация переданных полномочий по решению отдельных вопросов местного значения поселений в соответствии с заключенными соглашениями в сфере градостроительной деятельности </t>
  </si>
  <si>
    <t>01 4 58 84250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</si>
  <si>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</si>
  <si>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01 4 56 83710</t>
  </si>
  <si>
    <t xml:space="preserve">  Софинансирование объектов капитальных вложений муниципальной собственности</t>
  </si>
  <si>
    <t>01 4 56 S1270</t>
  </si>
  <si>
    <t>Благоустройство</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</si>
  <si>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t>
  </si>
  <si>
    <t>01 4 59 84380</t>
  </si>
  <si>
    <t>Охрана окружающей среды</t>
  </si>
  <si>
    <t>Другие вопросы в области охраны окружающей среды</t>
  </si>
  <si>
    <t>Мероприятия в сфере охраны окружающей среды</t>
  </si>
  <si>
    <t>01 4 58 83280</t>
  </si>
  <si>
    <t xml:space="preserve"> Дополнительное образование детей</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</si>
  <si>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бюджета субъекта Российской Федерации</t>
  </si>
  <si>
    <t>ОБЩЕГОСУДАРСТВЕННЫЕ ВОПРОСЫ</t>
  </si>
  <si>
    <t>Обеспечение деятельности руководителя контрольно-счетного органа муниципального образования и его заместителей</t>
  </si>
  <si>
    <t>Реализация мероприятий по модернизации школьных систем образования</t>
  </si>
  <si>
    <t>02 4 ZB L7500</t>
  </si>
  <si>
    <t>01 4 55 S6170</t>
  </si>
  <si>
    <t>Исполнение судебных актов</t>
  </si>
  <si>
    <t>830</t>
  </si>
  <si>
    <t>01 4 87 80610</t>
  </si>
  <si>
    <t>Достижение показателей деятельности органов исполнительной власти субъектов Российской Федерации</t>
  </si>
  <si>
    <t>70 0 00 55490</t>
  </si>
  <si>
    <t>Подготовка проектов межевания земельных участков и проведение кадастровых работ</t>
  </si>
  <si>
    <t>01 2 ZA L5990</t>
  </si>
  <si>
    <t>Развитие материально-технической базымуниципальных образовательных организаций в сфере физической культуры и спорта</t>
  </si>
  <si>
    <t>01 4 73 S7670</t>
  </si>
  <si>
    <t>01 4 87 S7690</t>
  </si>
  <si>
    <t>Капитальный и текущий ремонт муниципального жилищного фонда</t>
  </si>
  <si>
    <t>01 4 56 81840</t>
  </si>
  <si>
    <t xml:space="preserve">Предыдущее решение 2024 год              (от 31.10.2023 года № 336-7) </t>
  </si>
  <si>
    <t xml:space="preserve">Предыдущее решение 2025 год              (от 31.10.2023 года № 336-7) </t>
  </si>
  <si>
    <t xml:space="preserve">Предыдущее решение 2023 год  (от 31.10.2023 года № 336-7) </t>
  </si>
  <si>
    <t>Мероприятия (включая стимулирующие (поощрительные) выплаты), источником финансового обеспечения которых являются межбюджетные трансферты стимулирующего (поощрительного) характера из областного бюджета</t>
  </si>
  <si>
    <t>70 0 00 83420</t>
  </si>
  <si>
    <t>01 4 81 82520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</si>
</sst>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quot;р.&quot;_-;\-* #,##0.00&quot;р.&quot;_-;_-* &quot;-&quot;??&quot;р.&quot;_-;_-@_-"/>
  </numFmts>
  <fonts count="18" x14ac:knownFonts="1">
    <font>
      <sz val="10"/>
      <color rgb="FF000000"/>
      <name val="Times New Roman"/>
    </font>
    <font>
      <sz val="12"/>
      <color indexed="8"/>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b/>
      <sz val="10"/>
      <color indexed="8"/>
      <name val="Arial Cyr"/>
    </font>
    <font>
      <sz val="10"/>
      <color indexed="8"/>
      <name val="Arial Cyr"/>
    </font>
    <font>
      <b/>
      <i/>
      <sz val="12"/>
      <name val="Times New Roman"/>
      <family val="1"/>
      <charset val="204"/>
    </font>
    <font>
      <sz val="12"/>
      <name val="Times New Roman"/>
      <family val="1"/>
      <charset val="204"/>
    </font>
    <font>
      <b/>
      <sz val="10"/>
      <color indexed="8"/>
      <name val="Arial CYR"/>
      <family val="2"/>
    </font>
    <font>
      <sz val="10"/>
      <color indexed="8"/>
      <name val="Arial Cyr"/>
      <family val="2"/>
    </font>
    <font>
      <sz val="10"/>
      <name val="Arial"/>
      <family val="2"/>
      <charset val="204"/>
    </font>
    <font>
      <sz val="10"/>
      <color rgb="FF000000"/>
      <name val="Times New Roman"/>
      <family val="1"/>
      <charset val="204"/>
    </font>
    <font>
      <b/>
      <sz val="10"/>
      <color rgb="FF000000"/>
      <name val="Arial Cyr"/>
    </font>
    <font>
      <sz val="12"/>
      <color rgb="FF000000"/>
      <name val="Times New Roman"/>
      <family val="1"/>
      <charset val="204"/>
    </font>
    <font>
      <sz val="10"/>
      <name val="Arial Cyr"/>
      <charset val="204"/>
    </font>
    <font>
      <sz val="10"/>
      <name val="Times New Roman"/>
      <family val="1"/>
      <charset val="204"/>
    </font>
    <font>
      <b/>
      <sz val="14"/>
      <name val="Times New Roman"/>
      <family val="1"/>
      <charset val="204"/>
    </font>
  </fonts>
  <fills count="5">
    <fill>
      <patternFill patternType="none"/>
    </fill>
    <fill>
      <patternFill patternType="gray125"/>
    </fill>
    <fill>
      <patternFill patternType="solid">
        <fgColor indexed="43"/>
      </patternFill>
    </fill>
    <fill>
      <patternFill patternType="solid">
        <fgColor theme="0"/>
        <bgColor indexed="64"/>
      </patternFill>
    </fill>
    <fill>
      <patternFill patternType="solid">
        <fgColor indexed="65"/>
        <bgColor indexed="64"/>
      </patternFill>
    </fill>
  </fills>
  <borders count="12">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indexed="64"/>
      </left>
      <right style="thin">
        <color indexed="8"/>
      </right>
      <top style="thin">
        <color indexed="8"/>
      </top>
      <bottom style="thin">
        <color indexed="64"/>
      </bottom>
      <diagonal/>
    </border>
    <border>
      <left style="thin">
        <color indexed="64"/>
      </left>
      <right style="thin">
        <color indexed="8"/>
      </right>
      <top/>
      <bottom style="thin">
        <color indexed="64"/>
      </bottom>
      <diagonal/>
    </border>
  </borders>
  <cellStyleXfs count="11">
    <xf numFmtId="0" fontId="0" fillId="0" borderId="0">
      <alignment vertical="top" wrapText="1"/>
    </xf>
    <xf numFmtId="164" fontId="12" fillId="0" borderId="0">
      <alignment vertical="top" wrapText="1"/>
    </xf>
    <xf numFmtId="0" fontId="9" fillId="0" borderId="1">
      <alignment vertical="top" wrapText="1"/>
    </xf>
    <xf numFmtId="0" fontId="5" fillId="0" borderId="1">
      <alignment vertical="top" wrapText="1"/>
    </xf>
    <xf numFmtId="49" fontId="10" fillId="0" borderId="1">
      <alignment horizontal="center" vertical="top" shrinkToFit="1"/>
    </xf>
    <xf numFmtId="49" fontId="6" fillId="0" borderId="1">
      <alignment horizontal="center" vertical="top" shrinkToFit="1"/>
    </xf>
    <xf numFmtId="4" fontId="9" fillId="2" borderId="1">
      <alignment horizontal="right" vertical="top" shrinkToFit="1"/>
    </xf>
    <xf numFmtId="4" fontId="5" fillId="2" borderId="1">
      <alignment horizontal="right" vertical="top" shrinkToFit="1"/>
    </xf>
    <xf numFmtId="0" fontId="11" fillId="0" borderId="0"/>
    <xf numFmtId="0" fontId="13" fillId="0" borderId="8">
      <alignment vertical="top" wrapText="1"/>
    </xf>
    <xf numFmtId="0" fontId="15" fillId="4" borderId="0"/>
  </cellStyleXfs>
  <cellXfs count="89">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4" fontId="0" fillId="0" borderId="0" xfId="0" applyNumberFormat="1" applyFont="1" applyFill="1" applyAlignment="1">
      <alignment horizontal="center" vertical="center" wrapText="1"/>
    </xf>
    <xf numFmtId="0" fontId="4" fillId="0" borderId="2" xfId="3" applyNumberFormat="1" applyFont="1" applyFill="1" applyBorder="1" applyProtection="1">
      <alignment vertical="top" wrapText="1"/>
    </xf>
    <xf numFmtId="49" fontId="4" fillId="0" borderId="2" xfId="5" applyNumberFormat="1" applyFont="1" applyFill="1" applyBorder="1" applyAlignment="1" applyProtection="1">
      <alignment horizontal="center" vertical="center" shrinkToFit="1"/>
    </xf>
    <xf numFmtId="4" fontId="4" fillId="0" borderId="2" xfId="7" applyNumberFormat="1" applyFont="1" applyFill="1" applyBorder="1" applyAlignment="1" applyProtection="1">
      <alignment horizontal="right" vertical="center" shrinkToFit="1"/>
    </xf>
    <xf numFmtId="49" fontId="7" fillId="0" borderId="2" xfId="5" applyNumberFormat="1" applyFont="1" applyFill="1" applyBorder="1" applyAlignment="1" applyProtection="1">
      <alignment horizontal="center" vertical="center" shrinkToFit="1"/>
    </xf>
    <xf numFmtId="0" fontId="8" fillId="0" borderId="2" xfId="3" applyNumberFormat="1" applyFont="1" applyFill="1" applyBorder="1" applyProtection="1">
      <alignment vertical="top" wrapText="1"/>
    </xf>
    <xf numFmtId="49" fontId="8" fillId="0" borderId="2" xfId="5" applyNumberFormat="1" applyFont="1" applyFill="1" applyBorder="1" applyAlignment="1" applyProtection="1">
      <alignment horizontal="center" vertical="center" shrinkToFit="1"/>
    </xf>
    <xf numFmtId="4" fontId="8" fillId="0" borderId="2" xfId="7" applyNumberFormat="1" applyFont="1" applyFill="1" applyBorder="1" applyAlignment="1" applyProtection="1">
      <alignment horizontal="right" vertical="center" shrinkToFit="1"/>
    </xf>
    <xf numFmtId="0" fontId="8" fillId="0" borderId="2" xfId="0" applyFont="1" applyFill="1" applyBorder="1" applyAlignment="1">
      <alignment vertical="top" wrapText="1"/>
    </xf>
    <xf numFmtId="0" fontId="8" fillId="0" borderId="2"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8" fillId="0" borderId="2" xfId="2" applyNumberFormat="1" applyFont="1" applyFill="1" applyBorder="1" applyAlignment="1" applyProtection="1">
      <alignment vertical="center" wrapText="1"/>
    </xf>
    <xf numFmtId="0" fontId="8" fillId="0" borderId="2" xfId="0" applyFont="1" applyFill="1" applyBorder="1" applyAlignment="1">
      <alignment horizontal="left" vertical="top" wrapText="1"/>
    </xf>
    <xf numFmtId="49" fontId="8" fillId="0" borderId="2" xfId="4" applyNumberFormat="1" applyFont="1" applyFill="1" applyBorder="1" applyAlignment="1" applyProtection="1">
      <alignment horizontal="center" vertical="center" shrinkToFit="1"/>
    </xf>
    <xf numFmtId="0" fontId="8" fillId="0" borderId="2" xfId="2" applyNumberFormat="1" applyFont="1" applyFill="1" applyBorder="1" applyAlignment="1" applyProtection="1">
      <alignment vertical="center" wrapText="1"/>
      <protection locked="0"/>
    </xf>
    <xf numFmtId="0" fontId="8" fillId="0" borderId="2" xfId="3" applyNumberFormat="1" applyFont="1" applyFill="1" applyBorder="1" applyAlignment="1" applyProtection="1">
      <alignment vertical="top" wrapText="1"/>
    </xf>
    <xf numFmtId="0" fontId="8" fillId="0" borderId="0" xfId="0" applyNumberFormat="1" applyFont="1" applyFill="1" applyAlignment="1">
      <alignment vertical="center" wrapText="1"/>
    </xf>
    <xf numFmtId="0" fontId="8" fillId="0" borderId="2" xfId="0" applyNumberFormat="1" applyFont="1" applyFill="1" applyBorder="1" applyAlignment="1">
      <alignment horizontal="left" vertical="top" wrapText="1"/>
    </xf>
    <xf numFmtId="49" fontId="8" fillId="0" borderId="1" xfId="5" applyNumberFormat="1" applyFont="1" applyFill="1" applyAlignment="1" applyProtection="1">
      <alignment horizontal="center" vertical="center" shrinkToFit="1"/>
    </xf>
    <xf numFmtId="0" fontId="8"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5" applyNumberFormat="1" applyFont="1" applyFill="1" applyBorder="1" applyAlignment="1" applyProtection="1">
      <alignment horizontal="center" vertical="center" shrinkToFit="1"/>
    </xf>
    <xf numFmtId="0" fontId="8" fillId="0" borderId="0" xfId="0" applyFont="1" applyFill="1" applyBorder="1" applyAlignment="1">
      <alignment horizontal="center" vertical="center" wrapText="1"/>
    </xf>
    <xf numFmtId="4" fontId="8" fillId="0" borderId="2" xfId="0" applyNumberFormat="1" applyFont="1" applyFill="1" applyBorder="1" applyAlignment="1">
      <alignment vertical="center"/>
    </xf>
    <xf numFmtId="0" fontId="8" fillId="0" borderId="1" xfId="3" applyNumberFormat="1" applyFont="1" applyFill="1" applyProtection="1">
      <alignment vertical="top" wrapText="1"/>
    </xf>
    <xf numFmtId="0" fontId="8" fillId="0" borderId="0" xfId="0" applyFont="1" applyFill="1" applyAlignment="1">
      <alignment vertical="top" wrapText="1"/>
    </xf>
    <xf numFmtId="4" fontId="4" fillId="0" borderId="2" xfId="0" applyNumberFormat="1" applyFont="1" applyFill="1" applyBorder="1" applyAlignment="1" applyProtection="1">
      <alignment vertical="center"/>
      <protection locked="0"/>
    </xf>
    <xf numFmtId="4" fontId="8" fillId="0" borderId="2" xfId="0" applyNumberFormat="1" applyFont="1" applyFill="1" applyBorder="1" applyAlignment="1">
      <alignment wrapText="1"/>
    </xf>
    <xf numFmtId="4" fontId="8" fillId="0" borderId="2" xfId="5" applyNumberFormat="1" applyFont="1" applyFill="1" applyBorder="1" applyAlignment="1" applyProtection="1">
      <alignment horizontal="right" vertical="center" shrinkToFit="1"/>
    </xf>
    <xf numFmtId="4" fontId="8" fillId="0" borderId="2" xfId="0" applyNumberFormat="1" applyFont="1" applyFill="1" applyBorder="1" applyAlignment="1">
      <alignment horizontal="right" vertical="center"/>
    </xf>
    <xf numFmtId="4" fontId="3"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1" fillId="0" borderId="4" xfId="0" applyNumberFormat="1" applyFont="1" applyFill="1" applyBorder="1" applyAlignment="1">
      <alignment horizontal="right" vertical="center" wrapText="1"/>
    </xf>
    <xf numFmtId="4" fontId="1" fillId="0" borderId="5" xfId="0" applyNumberFormat="1" applyFont="1" applyFill="1" applyBorder="1" applyAlignment="1">
      <alignment horizontal="right" vertical="center" wrapText="1"/>
    </xf>
    <xf numFmtId="4" fontId="1" fillId="0" borderId="7"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0" fontId="4" fillId="3" borderId="2" xfId="3" applyNumberFormat="1" applyFont="1" applyFill="1" applyBorder="1" applyProtection="1">
      <alignment vertical="top" wrapText="1"/>
    </xf>
    <xf numFmtId="49" fontId="4" fillId="3" borderId="2" xfId="5" applyNumberFormat="1" applyFont="1" applyFill="1" applyBorder="1" applyAlignment="1" applyProtection="1">
      <alignment horizontal="center" vertical="center" shrinkToFit="1"/>
    </xf>
    <xf numFmtId="4" fontId="4" fillId="3" borderId="2" xfId="7" applyNumberFormat="1" applyFont="1" applyFill="1" applyBorder="1" applyAlignment="1" applyProtection="1">
      <alignment horizontal="right" vertical="center" shrinkToFit="1"/>
    </xf>
    <xf numFmtId="49" fontId="7" fillId="3" borderId="2" xfId="5" applyNumberFormat="1" applyFont="1" applyFill="1" applyBorder="1" applyAlignment="1" applyProtection="1">
      <alignment horizontal="center" vertical="center" shrinkToFit="1"/>
    </xf>
    <xf numFmtId="0" fontId="8" fillId="3" borderId="2" xfId="3" applyNumberFormat="1" applyFont="1" applyFill="1" applyBorder="1" applyProtection="1">
      <alignment vertical="top" wrapText="1"/>
    </xf>
    <xf numFmtId="49" fontId="8" fillId="3" borderId="2" xfId="5" applyNumberFormat="1" applyFont="1" applyFill="1" applyBorder="1" applyAlignment="1" applyProtection="1">
      <alignment horizontal="center" vertical="center" shrinkToFit="1"/>
    </xf>
    <xf numFmtId="4" fontId="8" fillId="3" borderId="2" xfId="7" applyNumberFormat="1" applyFont="1" applyFill="1" applyBorder="1" applyAlignment="1" applyProtection="1">
      <alignment horizontal="right" vertical="center" shrinkToFit="1"/>
    </xf>
    <xf numFmtId="0" fontId="8" fillId="3" borderId="2" xfId="2" applyNumberFormat="1" applyFont="1" applyFill="1" applyBorder="1" applyAlignment="1" applyProtection="1">
      <alignment vertical="center" wrapText="1"/>
    </xf>
    <xf numFmtId="0" fontId="8" fillId="0" borderId="2" xfId="3" applyNumberFormat="1" applyFont="1" applyFill="1" applyBorder="1" applyAlignment="1" applyProtection="1">
      <alignment horizontal="left" vertical="center" wrapText="1"/>
    </xf>
    <xf numFmtId="0" fontId="8" fillId="3" borderId="2" xfId="0" applyFont="1" applyFill="1" applyBorder="1" applyAlignment="1">
      <alignment horizontal="left" vertical="top" wrapText="1"/>
    </xf>
    <xf numFmtId="4" fontId="8" fillId="0" borderId="2" xfId="8" applyNumberFormat="1" applyFont="1" applyFill="1" applyBorder="1"/>
    <xf numFmtId="0" fontId="14" fillId="0" borderId="8" xfId="9" applyNumberFormat="1" applyFont="1" applyAlignment="1" applyProtection="1">
      <alignment vertical="top" wrapText="1"/>
    </xf>
    <xf numFmtId="4" fontId="8" fillId="3" borderId="2" xfId="0" applyNumberFormat="1" applyFont="1" applyFill="1" applyBorder="1" applyAlignment="1">
      <alignment vertical="center"/>
    </xf>
    <xf numFmtId="4" fontId="1" fillId="0" borderId="3" xfId="6" applyNumberFormat="1" applyFont="1" applyFill="1" applyBorder="1" applyAlignment="1" applyProtection="1">
      <alignment horizontal="right" vertical="center" shrinkToFit="1"/>
      <protection locked="0"/>
    </xf>
    <xf numFmtId="4" fontId="4" fillId="0" borderId="2" xfId="5" applyNumberFormat="1" applyFont="1" applyFill="1" applyBorder="1" applyAlignment="1" applyProtection="1">
      <alignment horizontal="right" vertical="center" shrinkToFit="1"/>
    </xf>
    <xf numFmtId="0" fontId="4" fillId="0" borderId="2" xfId="3" applyNumberFormat="1" applyFont="1" applyFill="1" applyBorder="1" applyAlignment="1" applyProtection="1">
      <alignment horizontal="left" vertical="center" wrapText="1"/>
    </xf>
    <xf numFmtId="4" fontId="8" fillId="0" borderId="0" xfId="7" applyNumberFormat="1" applyFont="1" applyFill="1" applyBorder="1" applyAlignment="1" applyProtection="1">
      <alignment horizontal="right" vertical="center" shrinkToFit="1"/>
    </xf>
    <xf numFmtId="3" fontId="1" fillId="0" borderId="2" xfId="10" applyNumberFormat="1" applyFont="1" applyFill="1" applyBorder="1" applyAlignment="1">
      <alignment horizontal="center" vertical="center" shrinkToFit="1"/>
    </xf>
    <xf numFmtId="4" fontId="8" fillId="0" borderId="0" xfId="0" applyNumberFormat="1" applyFont="1" applyFill="1" applyBorder="1" applyAlignment="1">
      <alignment vertical="center"/>
    </xf>
    <xf numFmtId="0" fontId="4" fillId="0" borderId="1" xfId="3" applyNumberFormat="1" applyFont="1" applyFill="1" applyProtection="1">
      <alignment vertical="top" wrapText="1"/>
    </xf>
    <xf numFmtId="49" fontId="4" fillId="0" borderId="1" xfId="5" applyNumberFormat="1" applyFont="1" applyFill="1" applyProtection="1">
      <alignment horizontal="center" vertical="top" shrinkToFit="1"/>
    </xf>
    <xf numFmtId="49" fontId="7" fillId="0" borderId="1" xfId="5" applyNumberFormat="1" applyFont="1" applyFill="1" applyProtection="1">
      <alignment horizontal="center" vertical="top" shrinkToFit="1"/>
    </xf>
    <xf numFmtId="49" fontId="8" fillId="0" borderId="1" xfId="5" applyNumberFormat="1" applyFont="1" applyFill="1" applyProtection="1">
      <alignment horizontal="center" vertical="top" shrinkToFit="1"/>
    </xf>
    <xf numFmtId="0" fontId="14" fillId="0" borderId="8" xfId="9" applyNumberFormat="1" applyFont="1" applyProtection="1">
      <alignment vertical="top" wrapText="1"/>
    </xf>
    <xf numFmtId="0" fontId="14" fillId="0" borderId="8" xfId="0" applyFont="1" applyFill="1" applyBorder="1" applyAlignment="1">
      <alignment horizontal="left" vertical="center" wrapText="1"/>
    </xf>
    <xf numFmtId="0" fontId="14" fillId="0" borderId="8" xfId="0" applyFont="1" applyFill="1" applyBorder="1" applyAlignment="1">
      <alignment horizontal="center" vertical="center" wrapText="1"/>
    </xf>
    <xf numFmtId="0" fontId="14" fillId="0" borderId="8" xfId="0" applyFont="1" applyFill="1" applyBorder="1" applyAlignment="1">
      <alignment vertical="top" wrapText="1"/>
    </xf>
    <xf numFmtId="49" fontId="16" fillId="0" borderId="2" xfId="5" applyNumberFormat="1" applyFont="1" applyFill="1" applyBorder="1" applyAlignment="1" applyProtection="1">
      <alignment horizontal="center" vertical="center" shrinkToFit="1"/>
    </xf>
    <xf numFmtId="0" fontId="1" fillId="0" borderId="1" xfId="3" applyNumberFormat="1" applyFont="1" applyProtection="1">
      <alignment vertical="top" wrapText="1"/>
    </xf>
    <xf numFmtId="49" fontId="1" fillId="0" borderId="1" xfId="5" applyNumberFormat="1" applyFont="1" applyAlignment="1" applyProtection="1">
      <alignment horizontal="center" vertical="center" shrinkToFit="1"/>
    </xf>
    <xf numFmtId="0" fontId="17" fillId="0" borderId="2" xfId="3" applyNumberFormat="1" applyFont="1" applyFill="1" applyBorder="1" applyProtection="1">
      <alignment vertical="top" wrapText="1"/>
    </xf>
    <xf numFmtId="0" fontId="17" fillId="3" borderId="2" xfId="3" applyNumberFormat="1" applyFont="1" applyFill="1" applyBorder="1" applyProtection="1">
      <alignment vertical="top" wrapText="1"/>
    </xf>
    <xf numFmtId="4" fontId="8" fillId="0" borderId="2" xfId="0" applyNumberFormat="1" applyFont="1" applyFill="1" applyBorder="1" applyAlignment="1">
      <alignment vertical="center" wrapText="1"/>
    </xf>
    <xf numFmtId="4" fontId="3" fillId="0" borderId="7" xfId="0" applyNumberFormat="1" applyFont="1" applyFill="1" applyBorder="1" applyAlignment="1">
      <alignment horizontal="right" vertical="center" wrapText="1"/>
    </xf>
    <xf numFmtId="4" fontId="4" fillId="0" borderId="2" xfId="0" applyNumberFormat="1" applyFont="1" applyFill="1" applyBorder="1" applyAlignment="1">
      <alignment vertical="center" wrapText="1"/>
    </xf>
    <xf numFmtId="4" fontId="8" fillId="0" borderId="2" xfId="8" applyNumberFormat="1" applyFont="1" applyFill="1" applyBorder="1" applyAlignment="1">
      <alignment vertical="center"/>
    </xf>
    <xf numFmtId="0" fontId="14" fillId="0" borderId="2" xfId="9" applyNumberFormat="1" applyFont="1" applyBorder="1" applyAlignment="1" applyProtection="1">
      <alignment vertical="top" wrapText="1"/>
    </xf>
    <xf numFmtId="1" fontId="10" fillId="0" borderId="1" xfId="4" applyNumberFormat="1" applyAlignment="1" applyProtection="1">
      <alignment horizontal="center" vertical="center" shrinkToFit="1"/>
    </xf>
    <xf numFmtId="0" fontId="8" fillId="0" borderId="9" xfId="9" applyNumberFormat="1" applyFont="1" applyBorder="1" applyAlignment="1" applyProtection="1">
      <alignment horizontal="left" wrapText="1"/>
    </xf>
    <xf numFmtId="1" fontId="8" fillId="0" borderId="1" xfId="4" applyNumberFormat="1" applyFont="1" applyAlignment="1" applyProtection="1">
      <alignment horizontal="center" vertical="center" shrinkToFit="1"/>
    </xf>
    <xf numFmtId="0" fontId="8" fillId="0" borderId="8" xfId="9" applyNumberFormat="1" applyFont="1" applyAlignment="1" applyProtection="1">
      <alignment horizontal="left" wrapText="1"/>
    </xf>
    <xf numFmtId="0" fontId="2" fillId="0" borderId="0" xfId="0" applyFont="1" applyFill="1" applyAlignment="1">
      <alignment horizontal="right" vertical="center" wrapText="1"/>
    </xf>
    <xf numFmtId="0" fontId="3" fillId="0" borderId="0" xfId="0" applyFont="1" applyFill="1" applyAlignment="1">
      <alignment horizontal="center" vertical="center" wrapText="1"/>
    </xf>
    <xf numFmtId="0" fontId="1" fillId="0" borderId="6" xfId="0" applyFont="1" applyFill="1" applyBorder="1" applyAlignment="1">
      <alignment horizontal="right" vertical="top" wrapText="1"/>
    </xf>
    <xf numFmtId="0" fontId="4" fillId="0" borderId="2" xfId="0" applyFont="1" applyFill="1" applyBorder="1" applyAlignment="1" applyProtection="1">
      <alignment horizontal="left" vertical="center"/>
      <protection locked="0"/>
    </xf>
    <xf numFmtId="4" fontId="1" fillId="0" borderId="10" xfId="0" applyNumberFormat="1" applyFont="1" applyFill="1" applyBorder="1" applyAlignment="1">
      <alignment horizontal="right" vertical="center" wrapText="1"/>
    </xf>
    <xf numFmtId="4" fontId="8" fillId="0" borderId="11" xfId="7" applyNumberFormat="1" applyFont="1" applyFill="1" applyBorder="1" applyAlignment="1" applyProtection="1">
      <alignment horizontal="right" vertical="center" shrinkToFit="1"/>
    </xf>
    <xf numFmtId="4" fontId="8" fillId="3" borderId="2" xfId="8" applyNumberFormat="1" applyFont="1" applyFill="1" applyBorder="1" applyAlignment="1">
      <alignment vertical="center"/>
    </xf>
  </cellXfs>
  <cellStyles count="11">
    <cellStyle name="Normal 2" xfId="1"/>
    <cellStyle name="xl32" xfId="9"/>
    <cellStyle name="xl33" xfId="2"/>
    <cellStyle name="xl33_Документ" xfId="3"/>
    <cellStyle name="xl34" xfId="4"/>
    <cellStyle name="xl34_Документ" xfId="5"/>
    <cellStyle name="xl35" xfId="6"/>
    <cellStyle name="xl35_Документ" xfId="7"/>
    <cellStyle name="Обычный" xfId="0" builtinId="0"/>
    <cellStyle name="Обычный_15" xfId="10"/>
    <cellStyle name="Обычный_Документ"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24"/>
  <sheetViews>
    <sheetView tabSelected="1" view="pageBreakPreview" zoomScale="82" zoomScaleNormal="100" zoomScaleSheetLayoutView="82" workbookViewId="0">
      <selection activeCell="G524" sqref="G524"/>
    </sheetView>
  </sheetViews>
  <sheetFormatPr defaultRowHeight="13.2" x14ac:dyDescent="0.25"/>
  <cols>
    <col min="1" max="1" width="45.77734375" customWidth="1"/>
    <col min="2" max="2" width="8.77734375" customWidth="1"/>
    <col min="3" max="3" width="6.109375" customWidth="1"/>
    <col min="4" max="4" width="6.33203125" customWidth="1"/>
    <col min="5" max="5" width="20" customWidth="1"/>
    <col min="6" max="6" width="9" customWidth="1"/>
    <col min="7" max="7" width="22" customWidth="1"/>
    <col min="8" max="9" width="22.77734375" customWidth="1"/>
    <col min="10" max="10" width="20.109375" customWidth="1"/>
    <col min="11" max="12" width="22.77734375" customWidth="1"/>
    <col min="13" max="13" width="19.77734375" customWidth="1"/>
    <col min="14" max="15" width="22.77734375" customWidth="1"/>
    <col min="16" max="17" width="18.6640625" style="3" customWidth="1"/>
  </cols>
  <sheetData>
    <row r="1" spans="1:15" x14ac:dyDescent="0.25">
      <c r="A1" t="s">
        <v>0</v>
      </c>
    </row>
    <row r="3" spans="1:15" ht="28.35" customHeight="1" x14ac:dyDescent="0.25">
      <c r="A3" s="82" t="s">
        <v>23</v>
      </c>
      <c r="B3" s="82"/>
      <c r="C3" s="82"/>
      <c r="D3" s="82"/>
      <c r="E3" s="82"/>
      <c r="F3" s="82"/>
      <c r="G3" s="82"/>
      <c r="H3" s="82"/>
      <c r="I3" s="82"/>
      <c r="J3" s="82"/>
      <c r="K3" s="82"/>
      <c r="L3" s="82"/>
      <c r="M3" s="82"/>
      <c r="N3" s="82"/>
      <c r="O3" s="82"/>
    </row>
    <row r="4" spans="1:15" ht="25.95" customHeight="1" x14ac:dyDescent="0.25">
      <c r="A4" s="83" t="s">
        <v>340</v>
      </c>
      <c r="B4" s="83"/>
      <c r="C4" s="83"/>
      <c r="D4" s="83"/>
      <c r="E4" s="83"/>
      <c r="F4" s="83"/>
      <c r="G4" s="83"/>
      <c r="H4" s="83"/>
      <c r="I4" s="83"/>
      <c r="J4" s="83"/>
      <c r="K4" s="83"/>
      <c r="L4" s="83"/>
      <c r="M4" s="83"/>
      <c r="N4" s="83"/>
      <c r="O4" s="83"/>
    </row>
    <row r="5" spans="1:15" ht="15" customHeight="1" x14ac:dyDescent="0.25">
      <c r="A5" s="84" t="s">
        <v>1</v>
      </c>
      <c r="B5" s="84"/>
      <c r="C5" s="84"/>
      <c r="D5" s="84"/>
      <c r="E5" s="84"/>
      <c r="F5" s="84"/>
      <c r="G5" s="84"/>
      <c r="H5" s="84"/>
      <c r="I5" s="84"/>
      <c r="J5" s="84"/>
      <c r="K5" s="84"/>
      <c r="L5" s="84"/>
      <c r="M5" s="84"/>
      <c r="N5" s="84"/>
      <c r="O5" s="84"/>
    </row>
    <row r="6" spans="1:15" ht="73.2" customHeight="1" x14ac:dyDescent="0.25">
      <c r="A6" s="1" t="s">
        <v>2</v>
      </c>
      <c r="B6" s="1" t="s">
        <v>3</v>
      </c>
      <c r="C6" s="1" t="s">
        <v>4</v>
      </c>
      <c r="D6" s="1" t="s">
        <v>5</v>
      </c>
      <c r="E6" s="1" t="s">
        <v>6</v>
      </c>
      <c r="F6" s="1" t="s">
        <v>7</v>
      </c>
      <c r="G6" s="1" t="s">
        <v>384</v>
      </c>
      <c r="H6" s="1" t="s">
        <v>219</v>
      </c>
      <c r="I6" s="1" t="s">
        <v>220</v>
      </c>
      <c r="J6" s="1" t="s">
        <v>382</v>
      </c>
      <c r="K6" s="1" t="s">
        <v>222</v>
      </c>
      <c r="L6" s="1" t="s">
        <v>223</v>
      </c>
      <c r="M6" s="1" t="s">
        <v>383</v>
      </c>
      <c r="N6" s="1" t="s">
        <v>341</v>
      </c>
      <c r="O6" s="1" t="s">
        <v>342</v>
      </c>
    </row>
    <row r="7" spans="1:15" ht="14.4" customHeight="1" x14ac:dyDescent="0.25">
      <c r="A7" s="1" t="s">
        <v>8</v>
      </c>
      <c r="B7" s="1" t="s">
        <v>9</v>
      </c>
      <c r="C7" s="1" t="s">
        <v>10</v>
      </c>
      <c r="D7" s="1" t="s">
        <v>11</v>
      </c>
      <c r="E7" s="1" t="s">
        <v>12</v>
      </c>
      <c r="F7" s="1" t="s">
        <v>13</v>
      </c>
      <c r="G7" s="1" t="s">
        <v>14</v>
      </c>
      <c r="H7" s="1" t="s">
        <v>15</v>
      </c>
      <c r="I7" s="1" t="s">
        <v>16</v>
      </c>
      <c r="J7" s="1" t="s">
        <v>17</v>
      </c>
      <c r="K7" s="1" t="s">
        <v>18</v>
      </c>
      <c r="L7" s="1" t="s">
        <v>19</v>
      </c>
      <c r="M7" s="1" t="s">
        <v>20</v>
      </c>
      <c r="N7" s="1" t="s">
        <v>21</v>
      </c>
      <c r="O7" s="1" t="s">
        <v>22</v>
      </c>
    </row>
    <row r="8" spans="1:15" ht="27.6" customHeight="1" x14ac:dyDescent="0.25">
      <c r="A8" s="41" t="s">
        <v>24</v>
      </c>
      <c r="B8" s="42" t="s">
        <v>25</v>
      </c>
      <c r="C8" s="42"/>
      <c r="D8" s="42"/>
      <c r="E8" s="42"/>
      <c r="F8" s="42"/>
      <c r="G8" s="43">
        <f>G9+G82+G87+G111+G153+G181+G186+G219+G258+G281</f>
        <v>175705191.60999998</v>
      </c>
      <c r="H8" s="43">
        <f>H9+H82+H87+H111+H153+H219+H258+H281+H186+H181</f>
        <v>8470387.1400000006</v>
      </c>
      <c r="I8" s="6">
        <f>G8+H8</f>
        <v>184175578.75</v>
      </c>
      <c r="J8" s="43">
        <f>J9+J82+J87+J111+J153+J219+J258+J281+J186+J181</f>
        <v>135092219.43000001</v>
      </c>
      <c r="K8" s="6">
        <f>K9+K70+K75+K97+K143+K217+K250+K293+K186</f>
        <v>0</v>
      </c>
      <c r="L8" s="34">
        <f>J8+K8</f>
        <v>135092219.43000001</v>
      </c>
      <c r="M8" s="43">
        <f>M9+M82+M87+M111+M153+M219+M258+M281+M186+M181</f>
        <v>146457507.65000001</v>
      </c>
      <c r="N8" s="6">
        <f>N9+N70+N75+N97+N143+N217+N250+N293+N186</f>
        <v>0</v>
      </c>
      <c r="O8" s="34">
        <f>M8+N8</f>
        <v>146457507.65000001</v>
      </c>
    </row>
    <row r="9" spans="1:15" ht="37.200000000000003" customHeight="1" x14ac:dyDescent="0.25">
      <c r="A9" s="4" t="s">
        <v>26</v>
      </c>
      <c r="B9" s="7" t="s">
        <v>25</v>
      </c>
      <c r="C9" s="7" t="s">
        <v>27</v>
      </c>
      <c r="D9" s="5"/>
      <c r="E9" s="5"/>
      <c r="F9" s="5"/>
      <c r="G9" s="6">
        <f>G10+G65+G69</f>
        <v>36314075.549999997</v>
      </c>
      <c r="H9" s="6">
        <f>H10+H65+H69</f>
        <v>-1619589.8800000001</v>
      </c>
      <c r="I9" s="6">
        <f t="shared" ref="I9:I86" si="0">G9+H9</f>
        <v>34694485.669999994</v>
      </c>
      <c r="J9" s="6">
        <f>J10+J65+J69</f>
        <v>35048078</v>
      </c>
      <c r="K9" s="6">
        <f>K10+K28+K32</f>
        <v>0</v>
      </c>
      <c r="L9" s="34">
        <f t="shared" ref="L9:L86" si="1">J9+K9</f>
        <v>35048078</v>
      </c>
      <c r="M9" s="6">
        <f>M10+M65+M69</f>
        <v>35164141</v>
      </c>
      <c r="N9" s="6">
        <f>N10+N28+N32</f>
        <v>0</v>
      </c>
      <c r="O9" s="34">
        <f t="shared" ref="O9:O86" si="2">M9+N9</f>
        <v>35164141</v>
      </c>
    </row>
    <row r="10" spans="1:15" ht="67.2" customHeight="1" x14ac:dyDescent="0.25">
      <c r="A10" s="8" t="s">
        <v>28</v>
      </c>
      <c r="B10" s="9" t="s">
        <v>25</v>
      </c>
      <c r="C10" s="9" t="s">
        <v>27</v>
      </c>
      <c r="D10" s="9" t="s">
        <v>29</v>
      </c>
      <c r="E10" s="9"/>
      <c r="F10" s="9"/>
      <c r="G10" s="10">
        <f>G11+G14+G22+G25+G33+G38+G41+G28+G46+G51+G56+G59+G62</f>
        <v>29713403.549999997</v>
      </c>
      <c r="H10" s="10">
        <f>H11+H14+H22+H25+H33+H38+H41+H28+H46+H51+H56+H59+H62</f>
        <v>-1111492.6800000002</v>
      </c>
      <c r="I10" s="10">
        <f>I11+I14+I22+I25+I33+I38+I41+I28+I46+I51+I56+I59+I62</f>
        <v>28601910.869999997</v>
      </c>
      <c r="J10" s="10">
        <f>J11+J14+J22+J25+J33+J38+J41+J28+J46+J51</f>
        <v>29026039</v>
      </c>
      <c r="K10" s="10">
        <f>K11+K14+K22+K25</f>
        <v>0</v>
      </c>
      <c r="L10" s="2">
        <f t="shared" si="1"/>
        <v>29026039</v>
      </c>
      <c r="M10" s="10">
        <f>M11+M14+M22+M25+M33+M38+M41+M28+M46+M51</f>
        <v>29026039</v>
      </c>
      <c r="N10" s="10">
        <f>N11+N14+N22+N25</f>
        <v>0</v>
      </c>
      <c r="O10" s="2">
        <f t="shared" si="2"/>
        <v>29026039</v>
      </c>
    </row>
    <row r="11" spans="1:15" ht="66" customHeight="1" x14ac:dyDescent="0.25">
      <c r="A11" s="8" t="s">
        <v>30</v>
      </c>
      <c r="B11" s="9" t="s">
        <v>25</v>
      </c>
      <c r="C11" s="9" t="s">
        <v>27</v>
      </c>
      <c r="D11" s="9" t="s">
        <v>29</v>
      </c>
      <c r="E11" s="9" t="s">
        <v>224</v>
      </c>
      <c r="F11" s="9"/>
      <c r="G11" s="10">
        <f t="shared" ref="G11:G12" si="3">G12</f>
        <v>1424390</v>
      </c>
      <c r="H11" s="10">
        <f>H12</f>
        <v>-66643.55</v>
      </c>
      <c r="I11" s="10">
        <f t="shared" si="0"/>
        <v>1357746.45</v>
      </c>
      <c r="J11" s="10">
        <f t="shared" ref="J11:J12" si="4">J12</f>
        <v>1424390</v>
      </c>
      <c r="K11" s="10">
        <f>K12</f>
        <v>0</v>
      </c>
      <c r="L11" s="2">
        <f t="shared" si="1"/>
        <v>1424390</v>
      </c>
      <c r="M11" s="10">
        <f t="shared" ref="M11:M12" si="5">M12</f>
        <v>1424390</v>
      </c>
      <c r="N11" s="10">
        <f>N12</f>
        <v>0</v>
      </c>
      <c r="O11" s="2">
        <f t="shared" si="2"/>
        <v>1424390</v>
      </c>
    </row>
    <row r="12" spans="1:15" ht="82.2" customHeight="1" x14ac:dyDescent="0.25">
      <c r="A12" s="8" t="s">
        <v>31</v>
      </c>
      <c r="B12" s="9" t="s">
        <v>25</v>
      </c>
      <c r="C12" s="9" t="s">
        <v>27</v>
      </c>
      <c r="D12" s="9" t="s">
        <v>29</v>
      </c>
      <c r="E12" s="9" t="s">
        <v>224</v>
      </c>
      <c r="F12" s="9" t="s">
        <v>32</v>
      </c>
      <c r="G12" s="10">
        <f t="shared" si="3"/>
        <v>1424390</v>
      </c>
      <c r="H12" s="10">
        <f>H13</f>
        <v>-66643.55</v>
      </c>
      <c r="I12" s="10">
        <f t="shared" si="0"/>
        <v>1357746.45</v>
      </c>
      <c r="J12" s="10">
        <f t="shared" si="4"/>
        <v>1424390</v>
      </c>
      <c r="K12" s="10">
        <f>K13</f>
        <v>0</v>
      </c>
      <c r="L12" s="2">
        <f t="shared" si="1"/>
        <v>1424390</v>
      </c>
      <c r="M12" s="10">
        <f t="shared" si="5"/>
        <v>1424390</v>
      </c>
      <c r="N12" s="10">
        <f>N13</f>
        <v>0</v>
      </c>
      <c r="O12" s="2">
        <f t="shared" si="2"/>
        <v>1424390</v>
      </c>
    </row>
    <row r="13" spans="1:15" ht="39" customHeight="1" x14ac:dyDescent="0.25">
      <c r="A13" s="8" t="s">
        <v>33</v>
      </c>
      <c r="B13" s="9" t="s">
        <v>25</v>
      </c>
      <c r="C13" s="9" t="s">
        <v>27</v>
      </c>
      <c r="D13" s="9" t="s">
        <v>29</v>
      </c>
      <c r="E13" s="9" t="s">
        <v>224</v>
      </c>
      <c r="F13" s="9" t="s">
        <v>34</v>
      </c>
      <c r="G13" s="10">
        <v>1424390</v>
      </c>
      <c r="H13" s="32">
        <v>-66643.55</v>
      </c>
      <c r="I13" s="10">
        <f t="shared" si="0"/>
        <v>1357746.45</v>
      </c>
      <c r="J13" s="10">
        <v>1424390</v>
      </c>
      <c r="K13" s="2">
        <v>0</v>
      </c>
      <c r="L13" s="2">
        <f t="shared" si="1"/>
        <v>1424390</v>
      </c>
      <c r="M13" s="10">
        <v>1424390</v>
      </c>
      <c r="N13" s="2">
        <v>0</v>
      </c>
      <c r="O13" s="2">
        <f t="shared" si="2"/>
        <v>1424390</v>
      </c>
    </row>
    <row r="14" spans="1:15" ht="52.2" customHeight="1" x14ac:dyDescent="0.25">
      <c r="A14" s="8" t="s">
        <v>35</v>
      </c>
      <c r="B14" s="9" t="s">
        <v>25</v>
      </c>
      <c r="C14" s="9" t="s">
        <v>27</v>
      </c>
      <c r="D14" s="9" t="s">
        <v>29</v>
      </c>
      <c r="E14" s="9" t="s">
        <v>225</v>
      </c>
      <c r="F14" s="9"/>
      <c r="G14" s="10">
        <f>G15+G17+G19</f>
        <v>25012775.649999999</v>
      </c>
      <c r="H14" s="10">
        <f>H15+H17+H19</f>
        <v>-1411859.31</v>
      </c>
      <c r="I14" s="10">
        <f t="shared" si="0"/>
        <v>23600916.34</v>
      </c>
      <c r="J14" s="10">
        <f>J15+J17+J19</f>
        <v>25017645</v>
      </c>
      <c r="K14" s="10">
        <f>K15+K17+K19</f>
        <v>0</v>
      </c>
      <c r="L14" s="2">
        <f t="shared" si="1"/>
        <v>25017645</v>
      </c>
      <c r="M14" s="10">
        <f>M15+M17+M19</f>
        <v>25017645</v>
      </c>
      <c r="N14" s="10">
        <f>N15+N17+N19</f>
        <v>0</v>
      </c>
      <c r="O14" s="2">
        <f t="shared" si="2"/>
        <v>25017645</v>
      </c>
    </row>
    <row r="15" spans="1:15" ht="97.8" customHeight="1" x14ac:dyDescent="0.25">
      <c r="A15" s="8" t="s">
        <v>31</v>
      </c>
      <c r="B15" s="9" t="s">
        <v>25</v>
      </c>
      <c r="C15" s="9" t="s">
        <v>27</v>
      </c>
      <c r="D15" s="9" t="s">
        <v>29</v>
      </c>
      <c r="E15" s="9" t="s">
        <v>225</v>
      </c>
      <c r="F15" s="9" t="s">
        <v>32</v>
      </c>
      <c r="G15" s="10">
        <f>G16</f>
        <v>19245700</v>
      </c>
      <c r="H15" s="10">
        <f>H16</f>
        <v>-22407.55</v>
      </c>
      <c r="I15" s="10">
        <f t="shared" si="0"/>
        <v>19223292.449999999</v>
      </c>
      <c r="J15" s="10">
        <f>J16</f>
        <v>19245700</v>
      </c>
      <c r="K15" s="10">
        <f>K16</f>
        <v>0</v>
      </c>
      <c r="L15" s="2">
        <f t="shared" si="1"/>
        <v>19245700</v>
      </c>
      <c r="M15" s="10">
        <f>M16</f>
        <v>19245700</v>
      </c>
      <c r="N15" s="10">
        <f>N16</f>
        <v>0</v>
      </c>
      <c r="O15" s="2">
        <f t="shared" si="2"/>
        <v>19245700</v>
      </c>
    </row>
    <row r="16" spans="1:15" ht="37.200000000000003" customHeight="1" x14ac:dyDescent="0.25">
      <c r="A16" s="8" t="s">
        <v>36</v>
      </c>
      <c r="B16" s="9" t="s">
        <v>25</v>
      </c>
      <c r="C16" s="9" t="s">
        <v>27</v>
      </c>
      <c r="D16" s="9" t="s">
        <v>29</v>
      </c>
      <c r="E16" s="9" t="s">
        <v>225</v>
      </c>
      <c r="F16" s="9" t="s">
        <v>34</v>
      </c>
      <c r="G16" s="10">
        <v>19245700</v>
      </c>
      <c r="H16" s="32">
        <v>-22407.55</v>
      </c>
      <c r="I16" s="10">
        <f t="shared" si="0"/>
        <v>19223292.449999999</v>
      </c>
      <c r="J16" s="10">
        <v>19245700</v>
      </c>
      <c r="K16" s="2">
        <v>0</v>
      </c>
      <c r="L16" s="2">
        <f t="shared" si="1"/>
        <v>19245700</v>
      </c>
      <c r="M16" s="10">
        <v>19245700</v>
      </c>
      <c r="N16" s="2">
        <v>0</v>
      </c>
      <c r="O16" s="2">
        <f t="shared" si="2"/>
        <v>19245700</v>
      </c>
    </row>
    <row r="17" spans="1:15" ht="34.799999999999997" customHeight="1" x14ac:dyDescent="0.25">
      <c r="A17" s="8" t="s">
        <v>37</v>
      </c>
      <c r="B17" s="9" t="s">
        <v>25</v>
      </c>
      <c r="C17" s="9" t="s">
        <v>27</v>
      </c>
      <c r="D17" s="9" t="s">
        <v>29</v>
      </c>
      <c r="E17" s="9" t="s">
        <v>225</v>
      </c>
      <c r="F17" s="9" t="s">
        <v>38</v>
      </c>
      <c r="G17" s="10">
        <f>G18</f>
        <v>5549826.6500000004</v>
      </c>
      <c r="H17" s="10">
        <f>H18</f>
        <v>-1297349.43</v>
      </c>
      <c r="I17" s="10">
        <f t="shared" si="0"/>
        <v>4252477.2200000007</v>
      </c>
      <c r="J17" s="10">
        <f>J18</f>
        <v>5578445</v>
      </c>
      <c r="K17" s="10">
        <f>K18</f>
        <v>0</v>
      </c>
      <c r="L17" s="2">
        <f t="shared" si="1"/>
        <v>5578445</v>
      </c>
      <c r="M17" s="10">
        <f>M18</f>
        <v>5578445</v>
      </c>
      <c r="N17" s="10">
        <f>N18</f>
        <v>0</v>
      </c>
      <c r="O17" s="2">
        <f t="shared" si="2"/>
        <v>5578445</v>
      </c>
    </row>
    <row r="18" spans="1:15" ht="34.799999999999997" customHeight="1" x14ac:dyDescent="0.25">
      <c r="A18" s="8" t="s">
        <v>39</v>
      </c>
      <c r="B18" s="9" t="s">
        <v>25</v>
      </c>
      <c r="C18" s="9" t="s">
        <v>27</v>
      </c>
      <c r="D18" s="9" t="s">
        <v>29</v>
      </c>
      <c r="E18" s="9" t="s">
        <v>225</v>
      </c>
      <c r="F18" s="9" t="s">
        <v>40</v>
      </c>
      <c r="G18" s="10">
        <v>5549826.6500000004</v>
      </c>
      <c r="H18" s="32">
        <v>-1297349.43</v>
      </c>
      <c r="I18" s="10">
        <f t="shared" si="0"/>
        <v>4252477.2200000007</v>
      </c>
      <c r="J18" s="10">
        <v>5578445</v>
      </c>
      <c r="K18" s="2">
        <v>0</v>
      </c>
      <c r="L18" s="2">
        <f t="shared" si="1"/>
        <v>5578445</v>
      </c>
      <c r="M18" s="10">
        <v>5578445</v>
      </c>
      <c r="N18" s="2">
        <v>0</v>
      </c>
      <c r="O18" s="2">
        <f t="shared" si="2"/>
        <v>5578445</v>
      </c>
    </row>
    <row r="19" spans="1:15" ht="19.2" customHeight="1" x14ac:dyDescent="0.25">
      <c r="A19" s="8" t="s">
        <v>41</v>
      </c>
      <c r="B19" s="9" t="s">
        <v>25</v>
      </c>
      <c r="C19" s="9" t="s">
        <v>27</v>
      </c>
      <c r="D19" s="9" t="s">
        <v>29</v>
      </c>
      <c r="E19" s="9" t="s">
        <v>225</v>
      </c>
      <c r="F19" s="9" t="s">
        <v>42</v>
      </c>
      <c r="G19" s="10">
        <f>G21+G20</f>
        <v>217249</v>
      </c>
      <c r="H19" s="10">
        <f>H21+H20</f>
        <v>-92102.33</v>
      </c>
      <c r="I19" s="10">
        <f>I21+I20</f>
        <v>125146.67</v>
      </c>
      <c r="J19" s="10">
        <f>J21</f>
        <v>193500</v>
      </c>
      <c r="K19" s="10">
        <f>K21</f>
        <v>0</v>
      </c>
      <c r="L19" s="2">
        <f t="shared" si="1"/>
        <v>193500</v>
      </c>
      <c r="M19" s="10">
        <f>M21</f>
        <v>193500</v>
      </c>
      <c r="N19" s="10">
        <f>N21</f>
        <v>0</v>
      </c>
      <c r="O19" s="2">
        <f t="shared" si="2"/>
        <v>193500</v>
      </c>
    </row>
    <row r="20" spans="1:15" ht="19.2" customHeight="1" x14ac:dyDescent="0.25">
      <c r="A20" s="8" t="s">
        <v>370</v>
      </c>
      <c r="B20" s="9" t="s">
        <v>25</v>
      </c>
      <c r="C20" s="9" t="s">
        <v>27</v>
      </c>
      <c r="D20" s="9" t="s">
        <v>29</v>
      </c>
      <c r="E20" s="9" t="s">
        <v>225</v>
      </c>
      <c r="F20" s="9" t="s">
        <v>371</v>
      </c>
      <c r="G20" s="10">
        <v>0</v>
      </c>
      <c r="H20" s="10">
        <v>3000</v>
      </c>
      <c r="I20" s="10">
        <f>G20+H20</f>
        <v>3000</v>
      </c>
      <c r="J20" s="10"/>
      <c r="K20" s="57"/>
      <c r="L20" s="2"/>
      <c r="M20" s="10"/>
      <c r="N20" s="57"/>
      <c r="O20" s="2"/>
    </row>
    <row r="21" spans="1:15" ht="17.399999999999999" customHeight="1" x14ac:dyDescent="0.25">
      <c r="A21" s="8" t="s">
        <v>43</v>
      </c>
      <c r="B21" s="9" t="s">
        <v>25</v>
      </c>
      <c r="C21" s="9" t="s">
        <v>27</v>
      </c>
      <c r="D21" s="9" t="s">
        <v>29</v>
      </c>
      <c r="E21" s="9" t="s">
        <v>225</v>
      </c>
      <c r="F21" s="9" t="s">
        <v>44</v>
      </c>
      <c r="G21" s="10">
        <v>217249</v>
      </c>
      <c r="H21" s="32">
        <v>-95102.33</v>
      </c>
      <c r="I21" s="10">
        <f t="shared" si="0"/>
        <v>122146.67</v>
      </c>
      <c r="J21" s="10">
        <v>193500</v>
      </c>
      <c r="K21" s="2">
        <v>0</v>
      </c>
      <c r="L21" s="2">
        <f t="shared" si="1"/>
        <v>193500</v>
      </c>
      <c r="M21" s="10">
        <v>193500</v>
      </c>
      <c r="N21" s="2">
        <v>0</v>
      </c>
      <c r="O21" s="2">
        <f t="shared" si="2"/>
        <v>193500</v>
      </c>
    </row>
    <row r="22" spans="1:15" ht="81" customHeight="1" x14ac:dyDescent="0.25">
      <c r="A22" s="8" t="s">
        <v>45</v>
      </c>
      <c r="B22" s="9" t="s">
        <v>25</v>
      </c>
      <c r="C22" s="9" t="s">
        <v>27</v>
      </c>
      <c r="D22" s="9" t="s">
        <v>29</v>
      </c>
      <c r="E22" s="9" t="s">
        <v>226</v>
      </c>
      <c r="F22" s="9"/>
      <c r="G22" s="10">
        <f t="shared" ref="G22:G23" si="6">G23</f>
        <v>32000</v>
      </c>
      <c r="H22" s="10">
        <f>H23</f>
        <v>0</v>
      </c>
      <c r="I22" s="10">
        <f t="shared" si="0"/>
        <v>32000</v>
      </c>
      <c r="J22" s="10">
        <f t="shared" ref="J22:J23" si="7">J23</f>
        <v>0</v>
      </c>
      <c r="K22" s="10">
        <f>K23</f>
        <v>0</v>
      </c>
      <c r="L22" s="2">
        <f t="shared" si="1"/>
        <v>0</v>
      </c>
      <c r="M22" s="10">
        <f t="shared" ref="M22:M23" si="8">M23</f>
        <v>0</v>
      </c>
      <c r="N22" s="10">
        <f>N23</f>
        <v>0</v>
      </c>
      <c r="O22" s="2">
        <f t="shared" si="2"/>
        <v>0</v>
      </c>
    </row>
    <row r="23" spans="1:15" ht="34.799999999999997" customHeight="1" x14ac:dyDescent="0.25">
      <c r="A23" s="8" t="s">
        <v>37</v>
      </c>
      <c r="B23" s="9" t="s">
        <v>25</v>
      </c>
      <c r="C23" s="9" t="s">
        <v>27</v>
      </c>
      <c r="D23" s="9" t="s">
        <v>29</v>
      </c>
      <c r="E23" s="9" t="s">
        <v>226</v>
      </c>
      <c r="F23" s="9" t="s">
        <v>38</v>
      </c>
      <c r="G23" s="10">
        <f t="shared" si="6"/>
        <v>32000</v>
      </c>
      <c r="H23" s="10">
        <f>H24</f>
        <v>0</v>
      </c>
      <c r="I23" s="10">
        <f t="shared" si="0"/>
        <v>32000</v>
      </c>
      <c r="J23" s="10">
        <f t="shared" si="7"/>
        <v>0</v>
      </c>
      <c r="K23" s="10">
        <f>K24</f>
        <v>0</v>
      </c>
      <c r="L23" s="2">
        <f t="shared" si="1"/>
        <v>0</v>
      </c>
      <c r="M23" s="10">
        <f t="shared" si="8"/>
        <v>0</v>
      </c>
      <c r="N23" s="10">
        <f>N24</f>
        <v>0</v>
      </c>
      <c r="O23" s="2">
        <f t="shared" si="2"/>
        <v>0</v>
      </c>
    </row>
    <row r="24" spans="1:15" ht="52.8" customHeight="1" x14ac:dyDescent="0.25">
      <c r="A24" s="8" t="s">
        <v>39</v>
      </c>
      <c r="B24" s="9" t="s">
        <v>25</v>
      </c>
      <c r="C24" s="9" t="s">
        <v>27</v>
      </c>
      <c r="D24" s="9" t="s">
        <v>29</v>
      </c>
      <c r="E24" s="9" t="s">
        <v>226</v>
      </c>
      <c r="F24" s="9" t="s">
        <v>40</v>
      </c>
      <c r="G24" s="10">
        <v>32000</v>
      </c>
      <c r="H24" s="32">
        <v>0</v>
      </c>
      <c r="I24" s="10">
        <f t="shared" si="0"/>
        <v>32000</v>
      </c>
      <c r="J24" s="10">
        <v>0</v>
      </c>
      <c r="K24" s="2">
        <v>0</v>
      </c>
      <c r="L24" s="2">
        <f t="shared" si="1"/>
        <v>0</v>
      </c>
      <c r="M24" s="10">
        <v>0</v>
      </c>
      <c r="N24" s="2">
        <v>0</v>
      </c>
      <c r="O24" s="2">
        <f t="shared" si="2"/>
        <v>0</v>
      </c>
    </row>
    <row r="25" spans="1:15" ht="94.8" customHeight="1" x14ac:dyDescent="0.25">
      <c r="A25" s="8" t="s">
        <v>46</v>
      </c>
      <c r="B25" s="9" t="s">
        <v>25</v>
      </c>
      <c r="C25" s="9" t="s">
        <v>27</v>
      </c>
      <c r="D25" s="9" t="s">
        <v>29</v>
      </c>
      <c r="E25" s="9" t="s">
        <v>227</v>
      </c>
      <c r="F25" s="9"/>
      <c r="G25" s="10">
        <f t="shared" ref="G25:G26" si="9">G26</f>
        <v>35000</v>
      </c>
      <c r="H25" s="10">
        <f>H26</f>
        <v>0</v>
      </c>
      <c r="I25" s="10">
        <f t="shared" si="0"/>
        <v>35000</v>
      </c>
      <c r="J25" s="10">
        <f t="shared" ref="J25:J26" si="10">J26</f>
        <v>0</v>
      </c>
      <c r="K25" s="10">
        <f>K26</f>
        <v>0</v>
      </c>
      <c r="L25" s="2">
        <f t="shared" si="1"/>
        <v>0</v>
      </c>
      <c r="M25" s="10">
        <f t="shared" ref="M25:M26" si="11">M26</f>
        <v>0</v>
      </c>
      <c r="N25" s="10">
        <f>N26</f>
        <v>0</v>
      </c>
      <c r="O25" s="2">
        <f t="shared" si="2"/>
        <v>0</v>
      </c>
    </row>
    <row r="26" spans="1:15" ht="34.799999999999997" customHeight="1" x14ac:dyDescent="0.25">
      <c r="A26" s="8" t="s">
        <v>47</v>
      </c>
      <c r="B26" s="9" t="s">
        <v>25</v>
      </c>
      <c r="C26" s="9" t="s">
        <v>27</v>
      </c>
      <c r="D26" s="9" t="s">
        <v>29</v>
      </c>
      <c r="E26" s="9" t="s">
        <v>227</v>
      </c>
      <c r="F26" s="9" t="s">
        <v>38</v>
      </c>
      <c r="G26" s="10">
        <f t="shared" si="9"/>
        <v>35000</v>
      </c>
      <c r="H26" s="10">
        <f>H27</f>
        <v>0</v>
      </c>
      <c r="I26" s="10">
        <f t="shared" si="0"/>
        <v>35000</v>
      </c>
      <c r="J26" s="10">
        <f t="shared" si="10"/>
        <v>0</v>
      </c>
      <c r="K26" s="10">
        <f>K27</f>
        <v>0</v>
      </c>
      <c r="L26" s="2">
        <f t="shared" si="1"/>
        <v>0</v>
      </c>
      <c r="M26" s="10">
        <f t="shared" si="11"/>
        <v>0</v>
      </c>
      <c r="N26" s="10">
        <f>N27</f>
        <v>0</v>
      </c>
      <c r="O26" s="2">
        <f t="shared" si="2"/>
        <v>0</v>
      </c>
    </row>
    <row r="27" spans="1:15" ht="53.4" customHeight="1" x14ac:dyDescent="0.25">
      <c r="A27" s="8" t="s">
        <v>48</v>
      </c>
      <c r="B27" s="9" t="s">
        <v>25</v>
      </c>
      <c r="C27" s="9" t="s">
        <v>27</v>
      </c>
      <c r="D27" s="9" t="s">
        <v>29</v>
      </c>
      <c r="E27" s="9" t="s">
        <v>227</v>
      </c>
      <c r="F27" s="9" t="s">
        <v>40</v>
      </c>
      <c r="G27" s="10">
        <v>35000</v>
      </c>
      <c r="H27" s="32">
        <v>0</v>
      </c>
      <c r="I27" s="10">
        <f t="shared" si="0"/>
        <v>35000</v>
      </c>
      <c r="J27" s="10">
        <v>0</v>
      </c>
      <c r="K27" s="2">
        <v>0</v>
      </c>
      <c r="L27" s="2">
        <f t="shared" si="1"/>
        <v>0</v>
      </c>
      <c r="M27" s="10">
        <v>0</v>
      </c>
      <c r="N27" s="2">
        <v>0</v>
      </c>
      <c r="O27" s="2">
        <f t="shared" si="2"/>
        <v>0</v>
      </c>
    </row>
    <row r="28" spans="1:15" ht="223.2" customHeight="1" x14ac:dyDescent="0.25">
      <c r="A28" s="20" t="s">
        <v>228</v>
      </c>
      <c r="B28" s="9" t="s">
        <v>25</v>
      </c>
      <c r="C28" s="9" t="s">
        <v>27</v>
      </c>
      <c r="D28" s="9" t="s">
        <v>29</v>
      </c>
      <c r="E28" s="21" t="s">
        <v>229</v>
      </c>
      <c r="F28" s="9"/>
      <c r="G28" s="10">
        <f>G29+G31</f>
        <v>561653</v>
      </c>
      <c r="H28" s="10">
        <f>H29+H31</f>
        <v>0</v>
      </c>
      <c r="I28" s="10">
        <f t="shared" si="0"/>
        <v>561653</v>
      </c>
      <c r="J28" s="10">
        <f>J29+J31</f>
        <v>561653</v>
      </c>
      <c r="K28" s="10">
        <f t="shared" ref="K28:K30" si="12">K29</f>
        <v>0</v>
      </c>
      <c r="L28" s="2">
        <f t="shared" si="1"/>
        <v>561653</v>
      </c>
      <c r="M28" s="10">
        <f>M29+M31</f>
        <v>561653</v>
      </c>
      <c r="N28" s="10">
        <f t="shared" ref="N28:N30" si="13">N29</f>
        <v>0</v>
      </c>
      <c r="O28" s="2">
        <f t="shared" si="2"/>
        <v>561653</v>
      </c>
    </row>
    <row r="29" spans="1:15" ht="100.8" customHeight="1" x14ac:dyDescent="0.25">
      <c r="A29" s="8" t="s">
        <v>31</v>
      </c>
      <c r="B29" s="9" t="s">
        <v>25</v>
      </c>
      <c r="C29" s="9" t="s">
        <v>27</v>
      </c>
      <c r="D29" s="9" t="s">
        <v>29</v>
      </c>
      <c r="E29" s="21" t="s">
        <v>229</v>
      </c>
      <c r="F29" s="9" t="s">
        <v>32</v>
      </c>
      <c r="G29" s="10">
        <f>G30</f>
        <v>441030</v>
      </c>
      <c r="H29" s="10">
        <f t="shared" ref="H29" si="14">H30</f>
        <v>-17785.669999999998</v>
      </c>
      <c r="I29" s="10">
        <f t="shared" si="0"/>
        <v>423244.33</v>
      </c>
      <c r="J29" s="10">
        <f>J30</f>
        <v>441030</v>
      </c>
      <c r="K29" s="10">
        <f t="shared" si="12"/>
        <v>0</v>
      </c>
      <c r="L29" s="2">
        <f t="shared" si="1"/>
        <v>441030</v>
      </c>
      <c r="M29" s="10">
        <f>M30</f>
        <v>441030</v>
      </c>
      <c r="N29" s="10">
        <f t="shared" si="13"/>
        <v>0</v>
      </c>
      <c r="O29" s="2">
        <f t="shared" si="2"/>
        <v>441030</v>
      </c>
    </row>
    <row r="30" spans="1:15" ht="37.200000000000003" customHeight="1" x14ac:dyDescent="0.25">
      <c r="A30" s="8" t="s">
        <v>33</v>
      </c>
      <c r="B30" s="9" t="s">
        <v>25</v>
      </c>
      <c r="C30" s="9" t="s">
        <v>27</v>
      </c>
      <c r="D30" s="9" t="s">
        <v>29</v>
      </c>
      <c r="E30" s="21" t="s">
        <v>229</v>
      </c>
      <c r="F30" s="9" t="s">
        <v>34</v>
      </c>
      <c r="G30" s="10">
        <v>441030</v>
      </c>
      <c r="H30" s="10">
        <v>-17785.669999999998</v>
      </c>
      <c r="I30" s="10">
        <f t="shared" si="0"/>
        <v>423244.33</v>
      </c>
      <c r="J30" s="10">
        <v>441030</v>
      </c>
      <c r="K30" s="10">
        <f t="shared" si="12"/>
        <v>0</v>
      </c>
      <c r="L30" s="2">
        <f t="shared" si="1"/>
        <v>441030</v>
      </c>
      <c r="M30" s="10">
        <v>441030</v>
      </c>
      <c r="N30" s="10">
        <f t="shared" si="13"/>
        <v>0</v>
      </c>
      <c r="O30" s="2">
        <f t="shared" si="2"/>
        <v>441030</v>
      </c>
    </row>
    <row r="31" spans="1:15" ht="34.799999999999997" customHeight="1" x14ac:dyDescent="0.25">
      <c r="A31" s="8" t="s">
        <v>37</v>
      </c>
      <c r="B31" s="9" t="s">
        <v>25</v>
      </c>
      <c r="C31" s="9" t="s">
        <v>27</v>
      </c>
      <c r="D31" s="9" t="s">
        <v>29</v>
      </c>
      <c r="E31" s="21" t="s">
        <v>229</v>
      </c>
      <c r="F31" s="9" t="s">
        <v>38</v>
      </c>
      <c r="G31" s="10">
        <f>G32</f>
        <v>120623</v>
      </c>
      <c r="H31" s="32">
        <f>H32</f>
        <v>17785.669999999998</v>
      </c>
      <c r="I31" s="10">
        <f t="shared" si="0"/>
        <v>138408.66999999998</v>
      </c>
      <c r="J31" s="10">
        <f>J32</f>
        <v>120623</v>
      </c>
      <c r="K31" s="2">
        <v>0</v>
      </c>
      <c r="L31" s="2">
        <f t="shared" si="1"/>
        <v>120623</v>
      </c>
      <c r="M31" s="10">
        <f>M32</f>
        <v>120623</v>
      </c>
      <c r="N31" s="2">
        <v>0</v>
      </c>
      <c r="O31" s="2">
        <f t="shared" si="2"/>
        <v>120623</v>
      </c>
    </row>
    <row r="32" spans="1:15" ht="55.8" customHeight="1" x14ac:dyDescent="0.25">
      <c r="A32" s="8" t="s">
        <v>39</v>
      </c>
      <c r="B32" s="9" t="s">
        <v>25</v>
      </c>
      <c r="C32" s="9" t="s">
        <v>27</v>
      </c>
      <c r="D32" s="9" t="s">
        <v>29</v>
      </c>
      <c r="E32" s="21" t="s">
        <v>229</v>
      </c>
      <c r="F32" s="9" t="s">
        <v>40</v>
      </c>
      <c r="G32" s="10">
        <v>120623</v>
      </c>
      <c r="H32" s="10">
        <v>17785.669999999998</v>
      </c>
      <c r="I32" s="10">
        <f t="shared" si="0"/>
        <v>138408.66999999998</v>
      </c>
      <c r="J32" s="10">
        <v>120623</v>
      </c>
      <c r="K32" s="10">
        <f>K44+K47+K36+K33+K50+K41+K67</f>
        <v>0</v>
      </c>
      <c r="L32" s="2">
        <f t="shared" si="1"/>
        <v>120623</v>
      </c>
      <c r="M32" s="10">
        <v>120623</v>
      </c>
      <c r="N32" s="10">
        <f>N44+N47+N36+N33+N50+N41+N67</f>
        <v>0</v>
      </c>
      <c r="O32" s="2">
        <f t="shared" si="2"/>
        <v>120623</v>
      </c>
    </row>
    <row r="33" spans="1:15" ht="212.4" customHeight="1" x14ac:dyDescent="0.25">
      <c r="A33" s="13" t="s">
        <v>230</v>
      </c>
      <c r="B33" s="9" t="s">
        <v>25</v>
      </c>
      <c r="C33" s="9" t="s">
        <v>27</v>
      </c>
      <c r="D33" s="9" t="s">
        <v>29</v>
      </c>
      <c r="E33" s="9" t="s">
        <v>231</v>
      </c>
      <c r="F33" s="9"/>
      <c r="G33" s="10">
        <f>G34+G36</f>
        <v>561853</v>
      </c>
      <c r="H33" s="10">
        <f>H34+H36</f>
        <v>0</v>
      </c>
      <c r="I33" s="10">
        <f t="shared" si="0"/>
        <v>561853</v>
      </c>
      <c r="J33" s="10">
        <f>J34+J36</f>
        <v>561853</v>
      </c>
      <c r="K33" s="10">
        <f>K34</f>
        <v>0</v>
      </c>
      <c r="L33" s="2">
        <f t="shared" si="1"/>
        <v>561853</v>
      </c>
      <c r="M33" s="10">
        <f>M34+M36</f>
        <v>561853</v>
      </c>
      <c r="N33" s="10">
        <f>N34</f>
        <v>0</v>
      </c>
      <c r="O33" s="2">
        <f t="shared" si="2"/>
        <v>561853</v>
      </c>
    </row>
    <row r="34" spans="1:15" ht="96" customHeight="1" x14ac:dyDescent="0.25">
      <c r="A34" s="8" t="s">
        <v>31</v>
      </c>
      <c r="B34" s="9" t="s">
        <v>25</v>
      </c>
      <c r="C34" s="9" t="s">
        <v>27</v>
      </c>
      <c r="D34" s="9" t="s">
        <v>29</v>
      </c>
      <c r="E34" s="9" t="s">
        <v>231</v>
      </c>
      <c r="F34" s="9" t="s">
        <v>32</v>
      </c>
      <c r="G34" s="10">
        <f>G35</f>
        <v>397000</v>
      </c>
      <c r="H34" s="10">
        <f>H35</f>
        <v>-48642.080000000002</v>
      </c>
      <c r="I34" s="10">
        <f t="shared" si="0"/>
        <v>348357.92</v>
      </c>
      <c r="J34" s="10">
        <f>J35</f>
        <v>397000</v>
      </c>
      <c r="K34" s="10">
        <f>K35</f>
        <v>0</v>
      </c>
      <c r="L34" s="2">
        <f t="shared" si="1"/>
        <v>397000</v>
      </c>
      <c r="M34" s="10">
        <f>M35</f>
        <v>397000</v>
      </c>
      <c r="N34" s="10">
        <f>N35</f>
        <v>0</v>
      </c>
      <c r="O34" s="2">
        <f t="shared" si="2"/>
        <v>397000</v>
      </c>
    </row>
    <row r="35" spans="1:15" ht="41.4" customHeight="1" x14ac:dyDescent="0.25">
      <c r="A35" s="8" t="s">
        <v>33</v>
      </c>
      <c r="B35" s="9" t="s">
        <v>25</v>
      </c>
      <c r="C35" s="9" t="s">
        <v>27</v>
      </c>
      <c r="D35" s="9" t="s">
        <v>29</v>
      </c>
      <c r="E35" s="9" t="s">
        <v>231</v>
      </c>
      <c r="F35" s="9" t="s">
        <v>34</v>
      </c>
      <c r="G35" s="10">
        <v>397000</v>
      </c>
      <c r="H35" s="32">
        <v>-48642.080000000002</v>
      </c>
      <c r="I35" s="10">
        <f t="shared" si="0"/>
        <v>348357.92</v>
      </c>
      <c r="J35" s="10">
        <v>397000</v>
      </c>
      <c r="K35" s="2">
        <v>0</v>
      </c>
      <c r="L35" s="2">
        <f t="shared" si="1"/>
        <v>397000</v>
      </c>
      <c r="M35" s="10">
        <v>397000</v>
      </c>
      <c r="N35" s="2">
        <v>0</v>
      </c>
      <c r="O35" s="2">
        <f t="shared" si="2"/>
        <v>397000</v>
      </c>
    </row>
    <row r="36" spans="1:15" ht="34.799999999999997" customHeight="1" x14ac:dyDescent="0.25">
      <c r="A36" s="8" t="s">
        <v>37</v>
      </c>
      <c r="B36" s="9" t="s">
        <v>25</v>
      </c>
      <c r="C36" s="9" t="s">
        <v>27</v>
      </c>
      <c r="D36" s="9" t="s">
        <v>29</v>
      </c>
      <c r="E36" s="9" t="s">
        <v>231</v>
      </c>
      <c r="F36" s="9" t="s">
        <v>38</v>
      </c>
      <c r="G36" s="10">
        <f>G37</f>
        <v>164853</v>
      </c>
      <c r="H36" s="10">
        <f>H37+H39</f>
        <v>48642.080000000002</v>
      </c>
      <c r="I36" s="10">
        <f t="shared" si="0"/>
        <v>213495.08000000002</v>
      </c>
      <c r="J36" s="10">
        <f>J37</f>
        <v>164853</v>
      </c>
      <c r="K36" s="10">
        <f>K37+K39</f>
        <v>0</v>
      </c>
      <c r="L36" s="2">
        <f t="shared" si="1"/>
        <v>164853</v>
      </c>
      <c r="M36" s="10">
        <f>M37</f>
        <v>164853</v>
      </c>
      <c r="N36" s="10">
        <f>N37+N39</f>
        <v>0</v>
      </c>
      <c r="O36" s="2">
        <f t="shared" si="2"/>
        <v>164853</v>
      </c>
    </row>
    <row r="37" spans="1:15" ht="48.6" customHeight="1" x14ac:dyDescent="0.25">
      <c r="A37" s="8" t="s">
        <v>39</v>
      </c>
      <c r="B37" s="9" t="s">
        <v>25</v>
      </c>
      <c r="C37" s="9" t="s">
        <v>27</v>
      </c>
      <c r="D37" s="9" t="s">
        <v>29</v>
      </c>
      <c r="E37" s="9" t="s">
        <v>231</v>
      </c>
      <c r="F37" s="9" t="s">
        <v>40</v>
      </c>
      <c r="G37" s="10">
        <v>164853</v>
      </c>
      <c r="H37" s="10">
        <v>48642.080000000002</v>
      </c>
      <c r="I37" s="10">
        <f t="shared" si="0"/>
        <v>213495.08000000002</v>
      </c>
      <c r="J37" s="10">
        <v>164853</v>
      </c>
      <c r="K37" s="10">
        <f>K38</f>
        <v>0</v>
      </c>
      <c r="L37" s="2">
        <f t="shared" si="1"/>
        <v>164853</v>
      </c>
      <c r="M37" s="10">
        <v>164853</v>
      </c>
      <c r="N37" s="10">
        <f>N38</f>
        <v>0</v>
      </c>
      <c r="O37" s="2">
        <f t="shared" si="2"/>
        <v>164853</v>
      </c>
    </row>
    <row r="38" spans="1:15" ht="241.2" customHeight="1" x14ac:dyDescent="0.25">
      <c r="A38" s="13" t="s">
        <v>232</v>
      </c>
      <c r="B38" s="9" t="s">
        <v>25</v>
      </c>
      <c r="C38" s="9" t="s">
        <v>27</v>
      </c>
      <c r="D38" s="9" t="s">
        <v>29</v>
      </c>
      <c r="E38" s="9" t="s">
        <v>233</v>
      </c>
      <c r="F38" s="9"/>
      <c r="G38" s="10">
        <f t="shared" ref="G38:G39" si="15">G39</f>
        <v>200</v>
      </c>
      <c r="H38" s="32">
        <v>0</v>
      </c>
      <c r="I38" s="10">
        <f t="shared" si="0"/>
        <v>200</v>
      </c>
      <c r="J38" s="10">
        <f t="shared" ref="J38:J39" si="16">J39</f>
        <v>200</v>
      </c>
      <c r="K38" s="2">
        <v>0</v>
      </c>
      <c r="L38" s="2">
        <f t="shared" si="1"/>
        <v>200</v>
      </c>
      <c r="M38" s="10">
        <f t="shared" ref="M38:M39" si="17">M39</f>
        <v>200</v>
      </c>
      <c r="N38" s="2">
        <v>0</v>
      </c>
      <c r="O38" s="2">
        <f t="shared" si="2"/>
        <v>200</v>
      </c>
    </row>
    <row r="39" spans="1:15" ht="23.4" customHeight="1" x14ac:dyDescent="0.25">
      <c r="A39" s="8" t="s">
        <v>53</v>
      </c>
      <c r="B39" s="9" t="s">
        <v>25</v>
      </c>
      <c r="C39" s="9" t="s">
        <v>27</v>
      </c>
      <c r="D39" s="9" t="s">
        <v>29</v>
      </c>
      <c r="E39" s="9" t="s">
        <v>233</v>
      </c>
      <c r="F39" s="9" t="s">
        <v>54</v>
      </c>
      <c r="G39" s="10">
        <f t="shared" si="15"/>
        <v>200</v>
      </c>
      <c r="H39" s="10">
        <f>H40</f>
        <v>0</v>
      </c>
      <c r="I39" s="10">
        <f t="shared" si="0"/>
        <v>200</v>
      </c>
      <c r="J39" s="10">
        <f t="shared" si="16"/>
        <v>200</v>
      </c>
      <c r="K39" s="10">
        <f>K40</f>
        <v>0</v>
      </c>
      <c r="L39" s="2">
        <f t="shared" si="1"/>
        <v>200</v>
      </c>
      <c r="M39" s="10">
        <f t="shared" si="17"/>
        <v>200</v>
      </c>
      <c r="N39" s="10">
        <f>N40</f>
        <v>0</v>
      </c>
      <c r="O39" s="2">
        <f t="shared" si="2"/>
        <v>200</v>
      </c>
    </row>
    <row r="40" spans="1:15" ht="23.4" customHeight="1" x14ac:dyDescent="0.25">
      <c r="A40" s="8" t="s">
        <v>55</v>
      </c>
      <c r="B40" s="9" t="s">
        <v>25</v>
      </c>
      <c r="C40" s="9" t="s">
        <v>27</v>
      </c>
      <c r="D40" s="9" t="s">
        <v>29</v>
      </c>
      <c r="E40" s="9" t="s">
        <v>233</v>
      </c>
      <c r="F40" s="9" t="s">
        <v>56</v>
      </c>
      <c r="G40" s="10">
        <v>200</v>
      </c>
      <c r="H40" s="32">
        <v>0</v>
      </c>
      <c r="I40" s="10">
        <f t="shared" si="0"/>
        <v>200</v>
      </c>
      <c r="J40" s="10">
        <v>200</v>
      </c>
      <c r="K40" s="2">
        <v>0</v>
      </c>
      <c r="L40" s="2">
        <f t="shared" si="1"/>
        <v>200</v>
      </c>
      <c r="M40" s="10">
        <v>200</v>
      </c>
      <c r="N40" s="2">
        <v>0</v>
      </c>
      <c r="O40" s="2">
        <f t="shared" si="2"/>
        <v>200</v>
      </c>
    </row>
    <row r="41" spans="1:15" ht="67.2" customHeight="1" x14ac:dyDescent="0.25">
      <c r="A41" s="8" t="s">
        <v>97</v>
      </c>
      <c r="B41" s="9" t="s">
        <v>25</v>
      </c>
      <c r="C41" s="9" t="s">
        <v>27</v>
      </c>
      <c r="D41" s="9" t="s">
        <v>29</v>
      </c>
      <c r="E41" s="9" t="s">
        <v>234</v>
      </c>
      <c r="F41" s="9"/>
      <c r="G41" s="10">
        <f>G42+G44</f>
        <v>280827</v>
      </c>
      <c r="H41" s="10">
        <f>H42+H44</f>
        <v>0</v>
      </c>
      <c r="I41" s="10">
        <f t="shared" si="0"/>
        <v>280827</v>
      </c>
      <c r="J41" s="10">
        <f>J42+J44</f>
        <v>280827</v>
      </c>
      <c r="K41" s="10">
        <f>K42</f>
        <v>0</v>
      </c>
      <c r="L41" s="2">
        <f t="shared" si="1"/>
        <v>280827</v>
      </c>
      <c r="M41" s="10">
        <f>M42+M44</f>
        <v>280827</v>
      </c>
      <c r="N41" s="10">
        <f>N42</f>
        <v>0</v>
      </c>
      <c r="O41" s="2">
        <f t="shared" si="2"/>
        <v>280827</v>
      </c>
    </row>
    <row r="42" spans="1:15" ht="103.8" customHeight="1" x14ac:dyDescent="0.25">
      <c r="A42" s="8" t="s">
        <v>31</v>
      </c>
      <c r="B42" s="9" t="s">
        <v>25</v>
      </c>
      <c r="C42" s="9" t="s">
        <v>27</v>
      </c>
      <c r="D42" s="9" t="s">
        <v>29</v>
      </c>
      <c r="E42" s="9" t="s">
        <v>234</v>
      </c>
      <c r="F42" s="9" t="s">
        <v>32</v>
      </c>
      <c r="G42" s="10">
        <f>G43</f>
        <v>143650</v>
      </c>
      <c r="H42" s="10">
        <f>H43</f>
        <v>36249.83</v>
      </c>
      <c r="I42" s="10">
        <f t="shared" si="0"/>
        <v>179899.83000000002</v>
      </c>
      <c r="J42" s="10">
        <f>J43</f>
        <v>143650</v>
      </c>
      <c r="K42" s="10">
        <f>K43</f>
        <v>0</v>
      </c>
      <c r="L42" s="2">
        <f t="shared" si="1"/>
        <v>143650</v>
      </c>
      <c r="M42" s="10">
        <f>M43</f>
        <v>143650</v>
      </c>
      <c r="N42" s="10">
        <f>N43</f>
        <v>0</v>
      </c>
      <c r="O42" s="2">
        <f t="shared" si="2"/>
        <v>143650</v>
      </c>
    </row>
    <row r="43" spans="1:15" ht="34.799999999999997" customHeight="1" x14ac:dyDescent="0.25">
      <c r="A43" s="8" t="s">
        <v>33</v>
      </c>
      <c r="B43" s="9" t="s">
        <v>25</v>
      </c>
      <c r="C43" s="9" t="s">
        <v>27</v>
      </c>
      <c r="D43" s="9" t="s">
        <v>29</v>
      </c>
      <c r="E43" s="9" t="s">
        <v>234</v>
      </c>
      <c r="F43" s="9" t="s">
        <v>34</v>
      </c>
      <c r="G43" s="10">
        <v>143650</v>
      </c>
      <c r="H43" s="32">
        <v>36249.83</v>
      </c>
      <c r="I43" s="10">
        <f t="shared" si="0"/>
        <v>179899.83000000002</v>
      </c>
      <c r="J43" s="10">
        <v>143650</v>
      </c>
      <c r="K43" s="2">
        <v>0</v>
      </c>
      <c r="L43" s="2">
        <f t="shared" si="1"/>
        <v>143650</v>
      </c>
      <c r="M43" s="10">
        <v>143650</v>
      </c>
      <c r="N43" s="2">
        <v>0</v>
      </c>
      <c r="O43" s="2">
        <f t="shared" si="2"/>
        <v>143650</v>
      </c>
    </row>
    <row r="44" spans="1:15" ht="31.2" customHeight="1" x14ac:dyDescent="0.25">
      <c r="A44" s="8" t="s">
        <v>37</v>
      </c>
      <c r="B44" s="9" t="s">
        <v>25</v>
      </c>
      <c r="C44" s="9" t="s">
        <v>27</v>
      </c>
      <c r="D44" s="9" t="s">
        <v>29</v>
      </c>
      <c r="E44" s="9" t="s">
        <v>234</v>
      </c>
      <c r="F44" s="9" t="s">
        <v>38</v>
      </c>
      <c r="G44" s="10">
        <f>G45</f>
        <v>137177</v>
      </c>
      <c r="H44" s="10">
        <f t="shared" ref="H44:O44" si="18">H45</f>
        <v>-36249.83</v>
      </c>
      <c r="I44" s="10">
        <f t="shared" si="18"/>
        <v>100927.17</v>
      </c>
      <c r="J44" s="10">
        <f>J45</f>
        <v>137177</v>
      </c>
      <c r="K44" s="10">
        <f t="shared" si="18"/>
        <v>0</v>
      </c>
      <c r="L44" s="10">
        <f t="shared" si="18"/>
        <v>137177</v>
      </c>
      <c r="M44" s="10">
        <f>M45</f>
        <v>137177</v>
      </c>
      <c r="N44" s="10">
        <f t="shared" si="18"/>
        <v>0</v>
      </c>
      <c r="O44" s="10">
        <f t="shared" si="18"/>
        <v>137177</v>
      </c>
    </row>
    <row r="45" spans="1:15" ht="50.4" customHeight="1" x14ac:dyDescent="0.25">
      <c r="A45" s="8" t="s">
        <v>48</v>
      </c>
      <c r="B45" s="9" t="s">
        <v>25</v>
      </c>
      <c r="C45" s="9" t="s">
        <v>27</v>
      </c>
      <c r="D45" s="9" t="s">
        <v>29</v>
      </c>
      <c r="E45" s="9" t="s">
        <v>234</v>
      </c>
      <c r="F45" s="9" t="s">
        <v>40</v>
      </c>
      <c r="G45" s="10">
        <v>137177</v>
      </c>
      <c r="H45" s="10">
        <v>-36249.83</v>
      </c>
      <c r="I45" s="10">
        <f t="shared" si="0"/>
        <v>100927.17</v>
      </c>
      <c r="J45" s="10">
        <v>137177</v>
      </c>
      <c r="K45" s="10">
        <f>K46</f>
        <v>0</v>
      </c>
      <c r="L45" s="2">
        <f t="shared" si="1"/>
        <v>137177</v>
      </c>
      <c r="M45" s="10">
        <v>137177</v>
      </c>
      <c r="N45" s="10">
        <f>N46</f>
        <v>0</v>
      </c>
      <c r="O45" s="2">
        <f>M45+N45</f>
        <v>137177</v>
      </c>
    </row>
    <row r="46" spans="1:15" ht="56.4" customHeight="1" x14ac:dyDescent="0.25">
      <c r="A46" s="15" t="s">
        <v>235</v>
      </c>
      <c r="B46" s="9" t="s">
        <v>25</v>
      </c>
      <c r="C46" s="9" t="s">
        <v>27</v>
      </c>
      <c r="D46" s="9" t="s">
        <v>29</v>
      </c>
      <c r="E46" s="9" t="s">
        <v>236</v>
      </c>
      <c r="F46" s="9"/>
      <c r="G46" s="10">
        <f>G47+G49</f>
        <v>1123306</v>
      </c>
      <c r="H46" s="32">
        <f>H48+H50</f>
        <v>0</v>
      </c>
      <c r="I46" s="10">
        <f t="shared" si="0"/>
        <v>1123306</v>
      </c>
      <c r="J46" s="10">
        <f>J47+J49</f>
        <v>1123306</v>
      </c>
      <c r="K46" s="2">
        <v>0</v>
      </c>
      <c r="L46" s="2">
        <f t="shared" si="1"/>
        <v>1123306</v>
      </c>
      <c r="M46" s="10">
        <f>M47+M49</f>
        <v>1123306</v>
      </c>
      <c r="N46" s="2">
        <v>0</v>
      </c>
      <c r="O46" s="2">
        <f t="shared" si="2"/>
        <v>1123306</v>
      </c>
    </row>
    <row r="47" spans="1:15" ht="99.6" customHeight="1" x14ac:dyDescent="0.25">
      <c r="A47" s="8" t="s">
        <v>73</v>
      </c>
      <c r="B47" s="9" t="s">
        <v>25</v>
      </c>
      <c r="C47" s="9" t="s">
        <v>27</v>
      </c>
      <c r="D47" s="9" t="s">
        <v>29</v>
      </c>
      <c r="E47" s="9" t="s">
        <v>236</v>
      </c>
      <c r="F47" s="9" t="s">
        <v>32</v>
      </c>
      <c r="G47" s="10">
        <f>G48</f>
        <v>840000</v>
      </c>
      <c r="H47" s="10">
        <f>H48</f>
        <v>31029.33</v>
      </c>
      <c r="I47" s="10">
        <f t="shared" si="0"/>
        <v>871029.33</v>
      </c>
      <c r="J47" s="10">
        <f>J48</f>
        <v>840000</v>
      </c>
      <c r="K47" s="10">
        <f>K49</f>
        <v>0</v>
      </c>
      <c r="L47" s="2">
        <f t="shared" si="1"/>
        <v>840000</v>
      </c>
      <c r="M47" s="10">
        <f>M48</f>
        <v>840000</v>
      </c>
      <c r="N47" s="10">
        <f>N49</f>
        <v>0</v>
      </c>
      <c r="O47" s="2">
        <f t="shared" si="2"/>
        <v>840000</v>
      </c>
    </row>
    <row r="48" spans="1:15" ht="34.799999999999997" customHeight="1" x14ac:dyDescent="0.25">
      <c r="A48" s="8" t="s">
        <v>155</v>
      </c>
      <c r="B48" s="9" t="s">
        <v>25</v>
      </c>
      <c r="C48" s="9" t="s">
        <v>27</v>
      </c>
      <c r="D48" s="9" t="s">
        <v>29</v>
      </c>
      <c r="E48" s="9" t="s">
        <v>236</v>
      </c>
      <c r="F48" s="9" t="s">
        <v>34</v>
      </c>
      <c r="G48" s="10">
        <v>840000</v>
      </c>
      <c r="H48" s="10">
        <v>31029.33</v>
      </c>
      <c r="I48" s="10">
        <f t="shared" si="0"/>
        <v>871029.33</v>
      </c>
      <c r="J48" s="10">
        <v>840000</v>
      </c>
      <c r="K48" s="10">
        <f>K49</f>
        <v>0</v>
      </c>
      <c r="L48" s="2">
        <f t="shared" si="1"/>
        <v>840000</v>
      </c>
      <c r="M48" s="10">
        <v>840000</v>
      </c>
      <c r="N48" s="10">
        <f>N49</f>
        <v>0</v>
      </c>
      <c r="O48" s="2">
        <f t="shared" si="2"/>
        <v>840000</v>
      </c>
    </row>
    <row r="49" spans="1:15" ht="34.799999999999997" customHeight="1" x14ac:dyDescent="0.25">
      <c r="A49" s="8" t="s">
        <v>37</v>
      </c>
      <c r="B49" s="9" t="s">
        <v>25</v>
      </c>
      <c r="C49" s="9" t="s">
        <v>27</v>
      </c>
      <c r="D49" s="9" t="s">
        <v>29</v>
      </c>
      <c r="E49" s="9" t="s">
        <v>236</v>
      </c>
      <c r="F49" s="9" t="s">
        <v>38</v>
      </c>
      <c r="G49" s="10">
        <f>G50</f>
        <v>283306</v>
      </c>
      <c r="H49" s="32">
        <f>H50</f>
        <v>-31029.33</v>
      </c>
      <c r="I49" s="10">
        <f t="shared" si="0"/>
        <v>252276.66999999998</v>
      </c>
      <c r="J49" s="10">
        <f>J50</f>
        <v>283306</v>
      </c>
      <c r="K49" s="2">
        <v>0</v>
      </c>
      <c r="L49" s="2">
        <f t="shared" si="1"/>
        <v>283306</v>
      </c>
      <c r="M49" s="10">
        <f>M50</f>
        <v>283306</v>
      </c>
      <c r="N49" s="2">
        <v>0</v>
      </c>
      <c r="O49" s="2">
        <f t="shared" si="2"/>
        <v>283306</v>
      </c>
    </row>
    <row r="50" spans="1:15" ht="55.8" customHeight="1" x14ac:dyDescent="0.25">
      <c r="A50" s="8" t="s">
        <v>39</v>
      </c>
      <c r="B50" s="9" t="s">
        <v>25</v>
      </c>
      <c r="C50" s="9" t="s">
        <v>27</v>
      </c>
      <c r="D50" s="9" t="s">
        <v>29</v>
      </c>
      <c r="E50" s="9" t="s">
        <v>236</v>
      </c>
      <c r="F50" s="9" t="s">
        <v>40</v>
      </c>
      <c r="G50" s="10">
        <v>283306</v>
      </c>
      <c r="H50" s="10">
        <v>-31029.33</v>
      </c>
      <c r="I50" s="10">
        <f t="shared" si="0"/>
        <v>252276.66999999998</v>
      </c>
      <c r="J50" s="10">
        <v>283306</v>
      </c>
      <c r="K50" s="10">
        <f>K65</f>
        <v>0</v>
      </c>
      <c r="L50" s="2">
        <f t="shared" si="1"/>
        <v>283306</v>
      </c>
      <c r="M50" s="10">
        <v>283306</v>
      </c>
      <c r="N50" s="10">
        <f>N65</f>
        <v>0</v>
      </c>
      <c r="O50" s="2">
        <f t="shared" si="2"/>
        <v>283306</v>
      </c>
    </row>
    <row r="51" spans="1:15" ht="125.4" customHeight="1" x14ac:dyDescent="0.25">
      <c r="A51" s="65" t="s">
        <v>343</v>
      </c>
      <c r="B51" s="66">
        <v>900</v>
      </c>
      <c r="C51" s="66" t="s">
        <v>27</v>
      </c>
      <c r="D51" s="66" t="s">
        <v>29</v>
      </c>
      <c r="E51" s="66" t="s">
        <v>344</v>
      </c>
      <c r="F51" s="67" t="s">
        <v>0</v>
      </c>
      <c r="G51" s="10">
        <f>G52+G54</f>
        <v>56165</v>
      </c>
      <c r="H51" s="10">
        <f>H52+H55</f>
        <v>0</v>
      </c>
      <c r="I51" s="10">
        <f t="shared" si="0"/>
        <v>56165</v>
      </c>
      <c r="J51" s="10">
        <f>J52+J54</f>
        <v>56165</v>
      </c>
      <c r="K51" s="10">
        <f>K52+K54</f>
        <v>0</v>
      </c>
      <c r="L51" s="2">
        <f t="shared" si="1"/>
        <v>56165</v>
      </c>
      <c r="M51" s="10">
        <f>M52+M54</f>
        <v>56165</v>
      </c>
      <c r="N51" s="10">
        <f>N52</f>
        <v>0</v>
      </c>
      <c r="O51" s="2">
        <f t="shared" si="2"/>
        <v>56165</v>
      </c>
    </row>
    <row r="52" spans="1:15" ht="94.8" customHeight="1" x14ac:dyDescent="0.25">
      <c r="A52" s="65" t="s">
        <v>31</v>
      </c>
      <c r="B52" s="66">
        <v>900</v>
      </c>
      <c r="C52" s="66" t="s">
        <v>27</v>
      </c>
      <c r="D52" s="66" t="s">
        <v>29</v>
      </c>
      <c r="E52" s="66" t="s">
        <v>344</v>
      </c>
      <c r="F52" s="66" t="s">
        <v>32</v>
      </c>
      <c r="G52" s="10">
        <v>46404</v>
      </c>
      <c r="H52" s="10">
        <f>H53</f>
        <v>0</v>
      </c>
      <c r="I52" s="10">
        <f t="shared" si="0"/>
        <v>46404</v>
      </c>
      <c r="J52" s="10">
        <f>J53</f>
        <v>42404</v>
      </c>
      <c r="K52" s="10">
        <f>K53</f>
        <v>0</v>
      </c>
      <c r="L52" s="2">
        <f t="shared" si="1"/>
        <v>42404</v>
      </c>
      <c r="M52" s="10">
        <f>M53</f>
        <v>42404</v>
      </c>
      <c r="N52" s="10">
        <f>N53</f>
        <v>0</v>
      </c>
      <c r="O52" s="2">
        <f t="shared" si="2"/>
        <v>42404</v>
      </c>
    </row>
    <row r="53" spans="1:15" ht="41.4" customHeight="1" x14ac:dyDescent="0.25">
      <c r="A53" s="65" t="s">
        <v>33</v>
      </c>
      <c r="B53" s="66">
        <v>900</v>
      </c>
      <c r="C53" s="66" t="s">
        <v>27</v>
      </c>
      <c r="D53" s="66" t="s">
        <v>29</v>
      </c>
      <c r="E53" s="66" t="s">
        <v>344</v>
      </c>
      <c r="F53" s="66" t="s">
        <v>34</v>
      </c>
      <c r="G53" s="10">
        <v>42404</v>
      </c>
      <c r="H53" s="10">
        <v>0</v>
      </c>
      <c r="I53" s="10">
        <f t="shared" si="0"/>
        <v>42404</v>
      </c>
      <c r="J53" s="10">
        <v>42404</v>
      </c>
      <c r="K53" s="10">
        <v>0</v>
      </c>
      <c r="L53" s="2">
        <f t="shared" si="1"/>
        <v>42404</v>
      </c>
      <c r="M53" s="10">
        <v>42404</v>
      </c>
      <c r="N53" s="10">
        <v>0</v>
      </c>
      <c r="O53" s="2">
        <f t="shared" si="2"/>
        <v>42404</v>
      </c>
    </row>
    <row r="54" spans="1:15" ht="34.200000000000003" customHeight="1" x14ac:dyDescent="0.25">
      <c r="A54" s="8" t="s">
        <v>37</v>
      </c>
      <c r="B54" s="9" t="s">
        <v>25</v>
      </c>
      <c r="C54" s="9" t="s">
        <v>27</v>
      </c>
      <c r="D54" s="9" t="s">
        <v>29</v>
      </c>
      <c r="E54" s="66" t="s">
        <v>344</v>
      </c>
      <c r="F54" s="9" t="s">
        <v>38</v>
      </c>
      <c r="G54" s="10">
        <f>G55</f>
        <v>9761</v>
      </c>
      <c r="H54" s="10">
        <f>H55</f>
        <v>0</v>
      </c>
      <c r="I54" s="10">
        <f t="shared" si="0"/>
        <v>9761</v>
      </c>
      <c r="J54" s="10">
        <f>J55</f>
        <v>13761</v>
      </c>
      <c r="K54" s="10">
        <f>K55</f>
        <v>0</v>
      </c>
      <c r="L54" s="2">
        <f t="shared" si="1"/>
        <v>13761</v>
      </c>
      <c r="M54" s="10">
        <f>M55</f>
        <v>13761</v>
      </c>
      <c r="N54" s="10">
        <f>N55</f>
        <v>0</v>
      </c>
      <c r="O54" s="2">
        <f t="shared" si="2"/>
        <v>13761</v>
      </c>
    </row>
    <row r="55" spans="1:15" ht="48.6" customHeight="1" x14ac:dyDescent="0.25">
      <c r="A55" s="8" t="s">
        <v>39</v>
      </c>
      <c r="B55" s="9" t="s">
        <v>25</v>
      </c>
      <c r="C55" s="9" t="s">
        <v>27</v>
      </c>
      <c r="D55" s="9" t="s">
        <v>29</v>
      </c>
      <c r="E55" s="66" t="s">
        <v>344</v>
      </c>
      <c r="F55" s="9" t="s">
        <v>40</v>
      </c>
      <c r="G55" s="10">
        <v>9761</v>
      </c>
      <c r="H55" s="10">
        <v>0</v>
      </c>
      <c r="I55" s="10">
        <f t="shared" si="0"/>
        <v>9761</v>
      </c>
      <c r="J55" s="10">
        <v>13761</v>
      </c>
      <c r="K55" s="10">
        <v>0</v>
      </c>
      <c r="L55" s="2">
        <f t="shared" si="1"/>
        <v>13761</v>
      </c>
      <c r="M55" s="10">
        <v>13761</v>
      </c>
      <c r="N55" s="10">
        <v>0</v>
      </c>
      <c r="O55" s="2">
        <f t="shared" si="2"/>
        <v>13761</v>
      </c>
    </row>
    <row r="56" spans="1:15" ht="33.6" customHeight="1" x14ac:dyDescent="0.25">
      <c r="A56" s="8" t="s">
        <v>345</v>
      </c>
      <c r="B56" s="9" t="s">
        <v>25</v>
      </c>
      <c r="C56" s="9" t="s">
        <v>27</v>
      </c>
      <c r="D56" s="9" t="s">
        <v>29</v>
      </c>
      <c r="E56" s="9" t="s">
        <v>346</v>
      </c>
      <c r="F56" s="9"/>
      <c r="G56" s="10">
        <f>G57</f>
        <v>93500</v>
      </c>
      <c r="H56" s="10">
        <f>H57</f>
        <v>-75300</v>
      </c>
      <c r="I56" s="10">
        <f t="shared" si="0"/>
        <v>18200</v>
      </c>
      <c r="J56" s="10">
        <f>J57</f>
        <v>0</v>
      </c>
      <c r="K56" s="10">
        <f>K57</f>
        <v>0</v>
      </c>
      <c r="L56" s="2">
        <f t="shared" si="1"/>
        <v>0</v>
      </c>
      <c r="M56" s="10">
        <f>M57</f>
        <v>0</v>
      </c>
      <c r="N56" s="10">
        <f>N57</f>
        <v>0</v>
      </c>
      <c r="O56" s="2">
        <f t="shared" si="2"/>
        <v>0</v>
      </c>
    </row>
    <row r="57" spans="1:15" ht="41.4" customHeight="1" x14ac:dyDescent="0.25">
      <c r="A57" s="8" t="s">
        <v>37</v>
      </c>
      <c r="B57" s="9" t="s">
        <v>25</v>
      </c>
      <c r="C57" s="9" t="s">
        <v>27</v>
      </c>
      <c r="D57" s="9" t="s">
        <v>29</v>
      </c>
      <c r="E57" s="9" t="s">
        <v>346</v>
      </c>
      <c r="F57" s="9" t="s">
        <v>38</v>
      </c>
      <c r="G57" s="10">
        <f>G58</f>
        <v>93500</v>
      </c>
      <c r="H57" s="10">
        <f>H58</f>
        <v>-75300</v>
      </c>
      <c r="I57" s="10">
        <f t="shared" si="0"/>
        <v>18200</v>
      </c>
      <c r="J57" s="10">
        <f>J58</f>
        <v>0</v>
      </c>
      <c r="K57" s="10">
        <f>K58</f>
        <v>0</v>
      </c>
      <c r="L57" s="2">
        <f t="shared" si="1"/>
        <v>0</v>
      </c>
      <c r="M57" s="10">
        <f>M58</f>
        <v>0</v>
      </c>
      <c r="N57" s="10">
        <f>N58</f>
        <v>0</v>
      </c>
      <c r="O57" s="2">
        <f t="shared" si="2"/>
        <v>0</v>
      </c>
    </row>
    <row r="58" spans="1:15" ht="50.4" customHeight="1" x14ac:dyDescent="0.25">
      <c r="A58" s="8" t="s">
        <v>39</v>
      </c>
      <c r="B58" s="9" t="s">
        <v>25</v>
      </c>
      <c r="C58" s="9" t="s">
        <v>27</v>
      </c>
      <c r="D58" s="9" t="s">
        <v>29</v>
      </c>
      <c r="E58" s="9" t="s">
        <v>346</v>
      </c>
      <c r="F58" s="9" t="s">
        <v>40</v>
      </c>
      <c r="G58" s="10">
        <v>93500</v>
      </c>
      <c r="H58" s="10">
        <v>-75300</v>
      </c>
      <c r="I58" s="10">
        <f t="shared" si="0"/>
        <v>18200</v>
      </c>
      <c r="J58" s="10">
        <v>0</v>
      </c>
      <c r="K58" s="10">
        <v>0</v>
      </c>
      <c r="L58" s="2">
        <f t="shared" si="1"/>
        <v>0</v>
      </c>
      <c r="M58" s="10">
        <v>0</v>
      </c>
      <c r="N58" s="10">
        <v>0</v>
      </c>
      <c r="O58" s="2">
        <f t="shared" si="2"/>
        <v>0</v>
      </c>
    </row>
    <row r="59" spans="1:15" ht="50.4" customHeight="1" x14ac:dyDescent="0.25">
      <c r="A59" s="8" t="s">
        <v>373</v>
      </c>
      <c r="B59" s="9" t="s">
        <v>25</v>
      </c>
      <c r="C59" s="9" t="s">
        <v>27</v>
      </c>
      <c r="D59" s="9" t="s">
        <v>29</v>
      </c>
      <c r="E59" s="9" t="s">
        <v>374</v>
      </c>
      <c r="F59" s="9"/>
      <c r="G59" s="10">
        <f>G60</f>
        <v>531733.9</v>
      </c>
      <c r="H59" s="10">
        <f>H60</f>
        <v>0</v>
      </c>
      <c r="I59" s="10">
        <f t="shared" si="0"/>
        <v>531733.9</v>
      </c>
      <c r="J59" s="10">
        <v>0</v>
      </c>
      <c r="K59" s="10">
        <v>0</v>
      </c>
      <c r="L59" s="2">
        <f t="shared" si="1"/>
        <v>0</v>
      </c>
      <c r="M59" s="10">
        <v>0</v>
      </c>
      <c r="N59" s="10">
        <v>0</v>
      </c>
      <c r="O59" s="2">
        <f t="shared" si="2"/>
        <v>0</v>
      </c>
    </row>
    <row r="60" spans="1:15" ht="50.4" customHeight="1" x14ac:dyDescent="0.25">
      <c r="A60" s="8" t="s">
        <v>31</v>
      </c>
      <c r="B60" s="9" t="s">
        <v>25</v>
      </c>
      <c r="C60" s="9" t="s">
        <v>27</v>
      </c>
      <c r="D60" s="9" t="s">
        <v>29</v>
      </c>
      <c r="E60" s="9" t="s">
        <v>374</v>
      </c>
      <c r="F60" s="9" t="s">
        <v>32</v>
      </c>
      <c r="G60" s="10">
        <f>G61</f>
        <v>531733.9</v>
      </c>
      <c r="H60" s="10">
        <f>H61</f>
        <v>0</v>
      </c>
      <c r="I60" s="10">
        <f t="shared" si="0"/>
        <v>531733.9</v>
      </c>
      <c r="J60" s="10">
        <v>0</v>
      </c>
      <c r="K60" s="10">
        <v>0</v>
      </c>
      <c r="L60" s="2">
        <f t="shared" si="1"/>
        <v>0</v>
      </c>
      <c r="M60" s="10">
        <v>0</v>
      </c>
      <c r="N60" s="10">
        <v>0</v>
      </c>
      <c r="O60" s="2">
        <f t="shared" si="2"/>
        <v>0</v>
      </c>
    </row>
    <row r="61" spans="1:15" ht="34.799999999999997" customHeight="1" x14ac:dyDescent="0.25">
      <c r="A61" s="8" t="s">
        <v>33</v>
      </c>
      <c r="B61" s="9" t="s">
        <v>25</v>
      </c>
      <c r="C61" s="9" t="s">
        <v>27</v>
      </c>
      <c r="D61" s="9" t="s">
        <v>29</v>
      </c>
      <c r="E61" s="9" t="s">
        <v>374</v>
      </c>
      <c r="F61" s="9" t="s">
        <v>34</v>
      </c>
      <c r="G61" s="10">
        <v>531733.9</v>
      </c>
      <c r="H61" s="10">
        <v>0</v>
      </c>
      <c r="I61" s="10">
        <f t="shared" si="0"/>
        <v>531733.9</v>
      </c>
      <c r="J61" s="10">
        <v>0</v>
      </c>
      <c r="K61" s="10">
        <v>0</v>
      </c>
      <c r="L61" s="2">
        <f t="shared" si="1"/>
        <v>0</v>
      </c>
      <c r="M61" s="10">
        <v>0</v>
      </c>
      <c r="N61" s="10">
        <v>0</v>
      </c>
      <c r="O61" s="2">
        <f t="shared" si="2"/>
        <v>0</v>
      </c>
    </row>
    <row r="62" spans="1:15" ht="84.6" customHeight="1" x14ac:dyDescent="0.25">
      <c r="A62" s="8" t="s">
        <v>385</v>
      </c>
      <c r="B62" s="9" t="s">
        <v>25</v>
      </c>
      <c r="C62" s="9" t="s">
        <v>27</v>
      </c>
      <c r="D62" s="9" t="s">
        <v>29</v>
      </c>
      <c r="E62" s="9" t="s">
        <v>386</v>
      </c>
      <c r="F62" s="9"/>
      <c r="G62" s="10">
        <f>G63</f>
        <v>0</v>
      </c>
      <c r="H62" s="10">
        <f>H63</f>
        <v>442310.18</v>
      </c>
      <c r="I62" s="10">
        <f t="shared" ref="I62:I64" si="19">G62+H62</f>
        <v>442310.18</v>
      </c>
      <c r="J62" s="10">
        <v>0</v>
      </c>
      <c r="K62" s="10">
        <v>0</v>
      </c>
      <c r="L62" s="2">
        <f t="shared" ref="L62:L64" si="20">J62+K62</f>
        <v>0</v>
      </c>
      <c r="M62" s="10">
        <v>0</v>
      </c>
      <c r="N62" s="10">
        <v>0</v>
      </c>
      <c r="O62" s="2">
        <f t="shared" ref="O62:O64" si="21">M62+N62</f>
        <v>0</v>
      </c>
    </row>
    <row r="63" spans="1:15" ht="34.799999999999997" customHeight="1" x14ac:dyDescent="0.25">
      <c r="A63" s="8" t="s">
        <v>31</v>
      </c>
      <c r="B63" s="9" t="s">
        <v>25</v>
      </c>
      <c r="C63" s="9" t="s">
        <v>27</v>
      </c>
      <c r="D63" s="9" t="s">
        <v>29</v>
      </c>
      <c r="E63" s="9" t="s">
        <v>386</v>
      </c>
      <c r="F63" s="9" t="s">
        <v>32</v>
      </c>
      <c r="G63" s="10">
        <f>G64</f>
        <v>0</v>
      </c>
      <c r="H63" s="10">
        <f>H64</f>
        <v>442310.18</v>
      </c>
      <c r="I63" s="10">
        <f t="shared" si="19"/>
        <v>442310.18</v>
      </c>
      <c r="J63" s="10">
        <v>0</v>
      </c>
      <c r="K63" s="10">
        <v>0</v>
      </c>
      <c r="L63" s="2">
        <f t="shared" si="20"/>
        <v>0</v>
      </c>
      <c r="M63" s="10">
        <v>0</v>
      </c>
      <c r="N63" s="10">
        <v>0</v>
      </c>
      <c r="O63" s="2">
        <f t="shared" si="21"/>
        <v>0</v>
      </c>
    </row>
    <row r="64" spans="1:15" ht="34.799999999999997" customHeight="1" x14ac:dyDescent="0.25">
      <c r="A64" s="8" t="s">
        <v>33</v>
      </c>
      <c r="B64" s="9" t="s">
        <v>25</v>
      </c>
      <c r="C64" s="9" t="s">
        <v>27</v>
      </c>
      <c r="D64" s="9" t="s">
        <v>29</v>
      </c>
      <c r="E64" s="9" t="s">
        <v>386</v>
      </c>
      <c r="F64" s="9" t="s">
        <v>34</v>
      </c>
      <c r="G64" s="10">
        <v>0</v>
      </c>
      <c r="H64" s="10">
        <v>442310.18</v>
      </c>
      <c r="I64" s="10">
        <f t="shared" si="19"/>
        <v>442310.18</v>
      </c>
      <c r="J64" s="10">
        <v>0</v>
      </c>
      <c r="K64" s="10">
        <v>0</v>
      </c>
      <c r="L64" s="2">
        <f t="shared" si="20"/>
        <v>0</v>
      </c>
      <c r="M64" s="10">
        <v>0</v>
      </c>
      <c r="N64" s="10">
        <v>0</v>
      </c>
      <c r="O64" s="2">
        <f t="shared" si="21"/>
        <v>0</v>
      </c>
    </row>
    <row r="65" spans="1:15" ht="18" customHeight="1" x14ac:dyDescent="0.25">
      <c r="A65" s="11" t="s">
        <v>49</v>
      </c>
      <c r="B65" s="9" t="s">
        <v>25</v>
      </c>
      <c r="C65" s="9" t="s">
        <v>27</v>
      </c>
      <c r="D65" s="9" t="s">
        <v>50</v>
      </c>
      <c r="E65" s="9"/>
      <c r="F65" s="9"/>
      <c r="G65" s="10">
        <f t="shared" ref="G65:G67" si="22">G66</f>
        <v>3028</v>
      </c>
      <c r="H65" s="10">
        <f>H66</f>
        <v>0</v>
      </c>
      <c r="I65" s="10">
        <f t="shared" si="0"/>
        <v>3028</v>
      </c>
      <c r="J65" s="10">
        <f t="shared" ref="J65:J67" si="23">J66</f>
        <v>3169</v>
      </c>
      <c r="K65" s="10">
        <f>K66</f>
        <v>0</v>
      </c>
      <c r="L65" s="2">
        <f t="shared" si="1"/>
        <v>3169</v>
      </c>
      <c r="M65" s="10">
        <f t="shared" ref="M65:M67" si="24">M66</f>
        <v>2817</v>
      </c>
      <c r="N65" s="10">
        <f>N66</f>
        <v>0</v>
      </c>
      <c r="O65" s="2">
        <f t="shared" si="2"/>
        <v>2817</v>
      </c>
    </row>
    <row r="66" spans="1:15" ht="63.6" customHeight="1" x14ac:dyDescent="0.25">
      <c r="A66" s="12" t="s">
        <v>51</v>
      </c>
      <c r="B66" s="9" t="s">
        <v>25</v>
      </c>
      <c r="C66" s="9" t="s">
        <v>27</v>
      </c>
      <c r="D66" s="9" t="s">
        <v>50</v>
      </c>
      <c r="E66" s="9" t="s">
        <v>237</v>
      </c>
      <c r="F66" s="9"/>
      <c r="G66" s="10">
        <f t="shared" si="22"/>
        <v>3028</v>
      </c>
      <c r="H66" s="32">
        <v>0</v>
      </c>
      <c r="I66" s="10">
        <f t="shared" si="0"/>
        <v>3028</v>
      </c>
      <c r="J66" s="10">
        <f t="shared" si="23"/>
        <v>3169</v>
      </c>
      <c r="K66" s="10">
        <f>K70</f>
        <v>0</v>
      </c>
      <c r="L66" s="2">
        <f t="shared" si="1"/>
        <v>3169</v>
      </c>
      <c r="M66" s="10">
        <f t="shared" si="24"/>
        <v>2817</v>
      </c>
      <c r="N66" s="38">
        <v>0</v>
      </c>
      <c r="O66" s="2">
        <f t="shared" si="2"/>
        <v>2817</v>
      </c>
    </row>
    <row r="67" spans="1:15" ht="34.799999999999997" customHeight="1" x14ac:dyDescent="0.25">
      <c r="A67" s="8" t="s">
        <v>37</v>
      </c>
      <c r="B67" s="9" t="s">
        <v>25</v>
      </c>
      <c r="C67" s="9" t="s">
        <v>27</v>
      </c>
      <c r="D67" s="9" t="s">
        <v>50</v>
      </c>
      <c r="E67" s="9" t="s">
        <v>237</v>
      </c>
      <c r="F67" s="9" t="s">
        <v>38</v>
      </c>
      <c r="G67" s="10">
        <f t="shared" si="22"/>
        <v>3028</v>
      </c>
      <c r="H67" s="32">
        <v>0</v>
      </c>
      <c r="I67" s="10">
        <f t="shared" si="0"/>
        <v>3028</v>
      </c>
      <c r="J67" s="10">
        <f t="shared" si="23"/>
        <v>3169</v>
      </c>
      <c r="K67" s="10">
        <f t="shared" ref="K67:K69" si="25">K71</f>
        <v>0</v>
      </c>
      <c r="L67" s="37">
        <f t="shared" si="1"/>
        <v>3169</v>
      </c>
      <c r="M67" s="10">
        <f t="shared" si="24"/>
        <v>2817</v>
      </c>
      <c r="N67" s="38">
        <v>0</v>
      </c>
      <c r="O67" s="2">
        <f t="shared" si="2"/>
        <v>2817</v>
      </c>
    </row>
    <row r="68" spans="1:15" ht="48" customHeight="1" x14ac:dyDescent="0.25">
      <c r="A68" s="8" t="s">
        <v>39</v>
      </c>
      <c r="B68" s="9" t="s">
        <v>25</v>
      </c>
      <c r="C68" s="9" t="s">
        <v>27</v>
      </c>
      <c r="D68" s="9" t="s">
        <v>50</v>
      </c>
      <c r="E68" s="9" t="s">
        <v>237</v>
      </c>
      <c r="F68" s="9" t="s">
        <v>40</v>
      </c>
      <c r="G68" s="10">
        <v>3028</v>
      </c>
      <c r="H68" s="32">
        <v>0</v>
      </c>
      <c r="I68" s="10">
        <f t="shared" si="0"/>
        <v>3028</v>
      </c>
      <c r="J68" s="10">
        <v>3169</v>
      </c>
      <c r="K68" s="10">
        <f t="shared" si="25"/>
        <v>0</v>
      </c>
      <c r="L68" s="37">
        <f t="shared" si="1"/>
        <v>3169</v>
      </c>
      <c r="M68" s="10">
        <v>2817</v>
      </c>
      <c r="N68" s="38">
        <v>0</v>
      </c>
      <c r="O68" s="2">
        <f t="shared" si="2"/>
        <v>2817</v>
      </c>
    </row>
    <row r="69" spans="1:15" ht="27" customHeight="1" x14ac:dyDescent="0.25">
      <c r="A69" s="8" t="s">
        <v>52</v>
      </c>
      <c r="B69" s="9" t="s">
        <v>25</v>
      </c>
      <c r="C69" s="9" t="s">
        <v>27</v>
      </c>
      <c r="D69" s="9" t="s">
        <v>20</v>
      </c>
      <c r="E69" s="9"/>
      <c r="F69" s="9"/>
      <c r="G69" s="10">
        <f>G73+G76+G79+G70</f>
        <v>6597644</v>
      </c>
      <c r="H69" s="10">
        <f>H73+H76+H79+H70</f>
        <v>-508097.19999999995</v>
      </c>
      <c r="I69" s="10">
        <f t="shared" si="0"/>
        <v>6089546.7999999998</v>
      </c>
      <c r="J69" s="10">
        <f>J73+J76+J79+J70</f>
        <v>6018870</v>
      </c>
      <c r="K69" s="10">
        <f t="shared" si="25"/>
        <v>0</v>
      </c>
      <c r="L69" s="37">
        <f t="shared" si="1"/>
        <v>6018870</v>
      </c>
      <c r="M69" s="10">
        <f>M73+M76+M79+M70</f>
        <v>6135285</v>
      </c>
      <c r="N69" s="38">
        <v>0</v>
      </c>
      <c r="O69" s="2">
        <f t="shared" si="2"/>
        <v>6135285</v>
      </c>
    </row>
    <row r="70" spans="1:15" ht="34.799999999999997" customHeight="1" x14ac:dyDescent="0.25">
      <c r="A70" s="8" t="s">
        <v>57</v>
      </c>
      <c r="B70" s="9" t="s">
        <v>25</v>
      </c>
      <c r="C70" s="9" t="s">
        <v>27</v>
      </c>
      <c r="D70" s="9" t="s">
        <v>20</v>
      </c>
      <c r="E70" s="9" t="s">
        <v>238</v>
      </c>
      <c r="F70" s="9"/>
      <c r="G70" s="10">
        <f t="shared" ref="G70:G71" si="26">G71</f>
        <v>150000</v>
      </c>
      <c r="H70" s="10">
        <f t="shared" ref="H70:H73" si="27">H71</f>
        <v>7264.44</v>
      </c>
      <c r="I70" s="10">
        <f t="shared" si="0"/>
        <v>157264.44</v>
      </c>
      <c r="J70" s="10">
        <f t="shared" ref="J70:J71" si="28">J71</f>
        <v>150000</v>
      </c>
      <c r="K70" s="10">
        <f>K71</f>
        <v>0</v>
      </c>
      <c r="L70" s="2">
        <f t="shared" si="1"/>
        <v>150000</v>
      </c>
      <c r="M70" s="10">
        <f t="shared" ref="M70:M71" si="29">M71</f>
        <v>150000</v>
      </c>
      <c r="N70" s="10">
        <f>N71</f>
        <v>0</v>
      </c>
      <c r="O70" s="2">
        <f t="shared" si="2"/>
        <v>150000</v>
      </c>
    </row>
    <row r="71" spans="1:15" ht="40.200000000000003" customHeight="1" x14ac:dyDescent="0.25">
      <c r="A71" s="8" t="s">
        <v>37</v>
      </c>
      <c r="B71" s="9" t="s">
        <v>25</v>
      </c>
      <c r="C71" s="9" t="s">
        <v>27</v>
      </c>
      <c r="D71" s="9" t="s">
        <v>20</v>
      </c>
      <c r="E71" s="9" t="s">
        <v>238</v>
      </c>
      <c r="F71" s="9" t="s">
        <v>38</v>
      </c>
      <c r="G71" s="10">
        <f t="shared" si="26"/>
        <v>150000</v>
      </c>
      <c r="H71" s="10">
        <f t="shared" si="27"/>
        <v>7264.44</v>
      </c>
      <c r="I71" s="10">
        <f t="shared" si="0"/>
        <v>157264.44</v>
      </c>
      <c r="J71" s="10">
        <f t="shared" si="28"/>
        <v>150000</v>
      </c>
      <c r="K71" s="10">
        <f t="shared" ref="K71:K73" si="30">K72</f>
        <v>0</v>
      </c>
      <c r="L71" s="2">
        <f t="shared" si="1"/>
        <v>150000</v>
      </c>
      <c r="M71" s="10">
        <f t="shared" si="29"/>
        <v>150000</v>
      </c>
      <c r="N71" s="10">
        <f t="shared" ref="N71:N73" si="31">N72</f>
        <v>0</v>
      </c>
      <c r="O71" s="2">
        <f t="shared" si="2"/>
        <v>150000</v>
      </c>
    </row>
    <row r="72" spans="1:15" ht="49.8" customHeight="1" x14ac:dyDescent="0.25">
      <c r="A72" s="8" t="s">
        <v>39</v>
      </c>
      <c r="B72" s="9" t="s">
        <v>25</v>
      </c>
      <c r="C72" s="9" t="s">
        <v>27</v>
      </c>
      <c r="D72" s="9" t="s">
        <v>20</v>
      </c>
      <c r="E72" s="9" t="s">
        <v>238</v>
      </c>
      <c r="F72" s="9" t="s">
        <v>40</v>
      </c>
      <c r="G72" s="10">
        <v>150000</v>
      </c>
      <c r="H72" s="10">
        <v>7264.44</v>
      </c>
      <c r="I72" s="10">
        <f t="shared" si="0"/>
        <v>157264.44</v>
      </c>
      <c r="J72" s="10">
        <v>150000</v>
      </c>
      <c r="K72" s="10">
        <f t="shared" si="30"/>
        <v>0</v>
      </c>
      <c r="L72" s="2">
        <f t="shared" si="1"/>
        <v>150000</v>
      </c>
      <c r="M72" s="10">
        <v>150000</v>
      </c>
      <c r="N72" s="10">
        <f t="shared" si="31"/>
        <v>0</v>
      </c>
      <c r="O72" s="2">
        <f t="shared" si="2"/>
        <v>150000</v>
      </c>
    </row>
    <row r="73" spans="1:15" ht="41.4" customHeight="1" x14ac:dyDescent="0.25">
      <c r="A73" s="8" t="s">
        <v>58</v>
      </c>
      <c r="B73" s="9" t="s">
        <v>25</v>
      </c>
      <c r="C73" s="9" t="s">
        <v>27</v>
      </c>
      <c r="D73" s="9" t="s">
        <v>20</v>
      </c>
      <c r="E73" s="9" t="s">
        <v>239</v>
      </c>
      <c r="F73" s="9"/>
      <c r="G73" s="10">
        <f t="shared" ref="G73:G74" si="32">G74</f>
        <v>3735110</v>
      </c>
      <c r="H73" s="10">
        <f t="shared" si="27"/>
        <v>-527401.07999999996</v>
      </c>
      <c r="I73" s="10">
        <f t="shared" si="0"/>
        <v>3207708.92</v>
      </c>
      <c r="J73" s="10">
        <f t="shared" ref="J73:J74" si="33">J74</f>
        <v>3775745</v>
      </c>
      <c r="K73" s="10">
        <f t="shared" si="30"/>
        <v>0</v>
      </c>
      <c r="L73" s="2">
        <f t="shared" si="1"/>
        <v>3775745</v>
      </c>
      <c r="M73" s="10">
        <f t="shared" ref="M73:M74" si="34">M74</f>
        <v>3817225</v>
      </c>
      <c r="N73" s="10">
        <f t="shared" si="31"/>
        <v>0</v>
      </c>
      <c r="O73" s="2">
        <f t="shared" si="2"/>
        <v>3817225</v>
      </c>
    </row>
    <row r="74" spans="1:15" ht="52.2" customHeight="1" x14ac:dyDescent="0.25">
      <c r="A74" s="8" t="s">
        <v>114</v>
      </c>
      <c r="B74" s="9" t="s">
        <v>25</v>
      </c>
      <c r="C74" s="9" t="s">
        <v>27</v>
      </c>
      <c r="D74" s="9" t="s">
        <v>20</v>
      </c>
      <c r="E74" s="9" t="s">
        <v>239</v>
      </c>
      <c r="F74" s="9" t="s">
        <v>115</v>
      </c>
      <c r="G74" s="10">
        <f t="shared" si="32"/>
        <v>3735110</v>
      </c>
      <c r="H74" s="32">
        <f>H75</f>
        <v>-527401.07999999996</v>
      </c>
      <c r="I74" s="10">
        <f t="shared" si="0"/>
        <v>3207708.92</v>
      </c>
      <c r="J74" s="10">
        <f t="shared" si="33"/>
        <v>3775745</v>
      </c>
      <c r="K74" s="2">
        <v>0</v>
      </c>
      <c r="L74" s="2">
        <f t="shared" si="1"/>
        <v>3775745</v>
      </c>
      <c r="M74" s="10">
        <f t="shared" si="34"/>
        <v>3817225</v>
      </c>
      <c r="N74" s="2">
        <v>0</v>
      </c>
      <c r="O74" s="2">
        <f t="shared" si="2"/>
        <v>3817225</v>
      </c>
    </row>
    <row r="75" spans="1:15" ht="22.8" customHeight="1" x14ac:dyDescent="0.25">
      <c r="A75" s="8" t="s">
        <v>116</v>
      </c>
      <c r="B75" s="9" t="s">
        <v>25</v>
      </c>
      <c r="C75" s="9" t="s">
        <v>27</v>
      </c>
      <c r="D75" s="9" t="s">
        <v>20</v>
      </c>
      <c r="E75" s="9" t="s">
        <v>239</v>
      </c>
      <c r="F75" s="9" t="s">
        <v>117</v>
      </c>
      <c r="G75" s="10">
        <v>3735110</v>
      </c>
      <c r="H75" s="10">
        <v>-527401.07999999996</v>
      </c>
      <c r="I75" s="10">
        <f t="shared" si="0"/>
        <v>3207708.92</v>
      </c>
      <c r="J75" s="10">
        <v>3775745</v>
      </c>
      <c r="K75" s="10">
        <f>K76+K85</f>
        <v>0</v>
      </c>
      <c r="L75" s="2">
        <f t="shared" si="1"/>
        <v>3775745</v>
      </c>
      <c r="M75" s="10">
        <v>3817225</v>
      </c>
      <c r="N75" s="10">
        <f>N76+N85</f>
        <v>0</v>
      </c>
      <c r="O75" s="2">
        <f t="shared" si="2"/>
        <v>3817225</v>
      </c>
    </row>
    <row r="76" spans="1:15" ht="46.8" customHeight="1" x14ac:dyDescent="0.25">
      <c r="A76" s="8" t="s">
        <v>62</v>
      </c>
      <c r="B76" s="9" t="s">
        <v>25</v>
      </c>
      <c r="C76" s="9" t="s">
        <v>27</v>
      </c>
      <c r="D76" s="9" t="s">
        <v>20</v>
      </c>
      <c r="E76" s="9" t="s">
        <v>240</v>
      </c>
      <c r="F76" s="9"/>
      <c r="G76" s="10">
        <f>G78</f>
        <v>300000</v>
      </c>
      <c r="H76" s="10">
        <f>H77</f>
        <v>-8550</v>
      </c>
      <c r="I76" s="10">
        <f t="shared" si="0"/>
        <v>291450</v>
      </c>
      <c r="J76" s="10">
        <f>J78</f>
        <v>300000</v>
      </c>
      <c r="K76" s="10">
        <f>K77+K82</f>
        <v>0</v>
      </c>
      <c r="L76" s="2">
        <f t="shared" si="1"/>
        <v>300000</v>
      </c>
      <c r="M76" s="10">
        <f>M78</f>
        <v>300000</v>
      </c>
      <c r="N76" s="10">
        <f>N77+N82</f>
        <v>0</v>
      </c>
      <c r="O76" s="2">
        <f t="shared" si="2"/>
        <v>300000</v>
      </c>
    </row>
    <row r="77" spans="1:15" ht="37.200000000000003" customHeight="1" x14ac:dyDescent="0.25">
      <c r="A77" s="8" t="s">
        <v>37</v>
      </c>
      <c r="B77" s="9" t="s">
        <v>25</v>
      </c>
      <c r="C77" s="9" t="s">
        <v>27</v>
      </c>
      <c r="D77" s="9" t="s">
        <v>20</v>
      </c>
      <c r="E77" s="9" t="s">
        <v>240</v>
      </c>
      <c r="F77" s="9" t="s">
        <v>38</v>
      </c>
      <c r="G77" s="10">
        <f>G78</f>
        <v>300000</v>
      </c>
      <c r="H77" s="10">
        <v>-8550</v>
      </c>
      <c r="I77" s="10">
        <f t="shared" si="0"/>
        <v>291450</v>
      </c>
      <c r="J77" s="10">
        <f>J78</f>
        <v>300000</v>
      </c>
      <c r="K77" s="10">
        <f>K78+K80</f>
        <v>0</v>
      </c>
      <c r="L77" s="2">
        <f t="shared" si="1"/>
        <v>300000</v>
      </c>
      <c r="M77" s="10">
        <f>M78</f>
        <v>300000</v>
      </c>
      <c r="N77" s="10">
        <f>N78+N80</f>
        <v>0</v>
      </c>
      <c r="O77" s="2">
        <f t="shared" si="2"/>
        <v>300000</v>
      </c>
    </row>
    <row r="78" spans="1:15" ht="50.4" customHeight="1" x14ac:dyDescent="0.25">
      <c r="A78" s="8" t="s">
        <v>39</v>
      </c>
      <c r="B78" s="9" t="s">
        <v>25</v>
      </c>
      <c r="C78" s="9" t="s">
        <v>27</v>
      </c>
      <c r="D78" s="9" t="s">
        <v>20</v>
      </c>
      <c r="E78" s="9" t="s">
        <v>240</v>
      </c>
      <c r="F78" s="9" t="s">
        <v>40</v>
      </c>
      <c r="G78" s="10">
        <v>300000</v>
      </c>
      <c r="H78" s="10">
        <v>-8550</v>
      </c>
      <c r="I78" s="10">
        <f t="shared" si="0"/>
        <v>291450</v>
      </c>
      <c r="J78" s="10">
        <v>300000</v>
      </c>
      <c r="K78" s="10">
        <f>K79</f>
        <v>0</v>
      </c>
      <c r="L78" s="2">
        <f t="shared" si="1"/>
        <v>300000</v>
      </c>
      <c r="M78" s="10">
        <v>300000</v>
      </c>
      <c r="N78" s="10">
        <f>N79</f>
        <v>0</v>
      </c>
      <c r="O78" s="2">
        <f t="shared" si="2"/>
        <v>300000</v>
      </c>
    </row>
    <row r="79" spans="1:15" ht="69.599999999999994" customHeight="1" x14ac:dyDescent="0.25">
      <c r="A79" s="8" t="s">
        <v>63</v>
      </c>
      <c r="B79" s="9" t="s">
        <v>25</v>
      </c>
      <c r="C79" s="9" t="s">
        <v>27</v>
      </c>
      <c r="D79" s="9" t="s">
        <v>20</v>
      </c>
      <c r="E79" s="9" t="s">
        <v>241</v>
      </c>
      <c r="F79" s="9"/>
      <c r="G79" s="10">
        <f t="shared" ref="G79:G80" si="35">G80</f>
        <v>2412534</v>
      </c>
      <c r="H79" s="32">
        <f>H80</f>
        <v>20589.439999999999</v>
      </c>
      <c r="I79" s="10">
        <f t="shared" si="0"/>
        <v>2433123.44</v>
      </c>
      <c r="J79" s="10">
        <f t="shared" ref="J79:J80" si="36">J80</f>
        <v>1793125</v>
      </c>
      <c r="K79" s="2">
        <v>0</v>
      </c>
      <c r="L79" s="2">
        <f t="shared" si="1"/>
        <v>1793125</v>
      </c>
      <c r="M79" s="10">
        <f t="shared" ref="M79:M80" si="37">M80</f>
        <v>1868060</v>
      </c>
      <c r="N79" s="2">
        <v>0</v>
      </c>
      <c r="O79" s="2">
        <f t="shared" si="2"/>
        <v>1868060</v>
      </c>
    </row>
    <row r="80" spans="1:15" ht="34.799999999999997" customHeight="1" x14ac:dyDescent="0.25">
      <c r="A80" s="8" t="s">
        <v>37</v>
      </c>
      <c r="B80" s="9" t="s">
        <v>25</v>
      </c>
      <c r="C80" s="9" t="s">
        <v>27</v>
      </c>
      <c r="D80" s="9" t="s">
        <v>20</v>
      </c>
      <c r="E80" s="9" t="s">
        <v>241</v>
      </c>
      <c r="F80" s="9" t="s">
        <v>38</v>
      </c>
      <c r="G80" s="10">
        <f t="shared" si="35"/>
        <v>2412534</v>
      </c>
      <c r="H80" s="10">
        <f>H81</f>
        <v>20589.439999999999</v>
      </c>
      <c r="I80" s="10">
        <f t="shared" si="0"/>
        <v>2433123.44</v>
      </c>
      <c r="J80" s="10">
        <f t="shared" si="36"/>
        <v>1793125</v>
      </c>
      <c r="K80" s="10">
        <f>K81</f>
        <v>0</v>
      </c>
      <c r="L80" s="2">
        <f t="shared" si="1"/>
        <v>1793125</v>
      </c>
      <c r="M80" s="10">
        <f t="shared" si="37"/>
        <v>1868060</v>
      </c>
      <c r="N80" s="10">
        <f>N81</f>
        <v>0</v>
      </c>
      <c r="O80" s="2">
        <f t="shared" si="2"/>
        <v>1868060</v>
      </c>
    </row>
    <row r="81" spans="1:15" ht="56.4" customHeight="1" x14ac:dyDescent="0.25">
      <c r="A81" s="8" t="s">
        <v>39</v>
      </c>
      <c r="B81" s="9" t="s">
        <v>25</v>
      </c>
      <c r="C81" s="9" t="s">
        <v>27</v>
      </c>
      <c r="D81" s="9" t="s">
        <v>20</v>
      </c>
      <c r="E81" s="9" t="s">
        <v>241</v>
      </c>
      <c r="F81" s="9" t="s">
        <v>40</v>
      </c>
      <c r="G81" s="10">
        <v>2412534</v>
      </c>
      <c r="H81" s="32">
        <v>20589.439999999999</v>
      </c>
      <c r="I81" s="10">
        <f t="shared" si="0"/>
        <v>2433123.44</v>
      </c>
      <c r="J81" s="10">
        <v>1793125</v>
      </c>
      <c r="K81" s="2">
        <v>0</v>
      </c>
      <c r="L81" s="2">
        <f t="shared" si="1"/>
        <v>1793125</v>
      </c>
      <c r="M81" s="54">
        <v>1868060</v>
      </c>
      <c r="N81" s="2">
        <v>0</v>
      </c>
      <c r="O81" s="2">
        <f t="shared" si="2"/>
        <v>1868060</v>
      </c>
    </row>
    <row r="82" spans="1:15" ht="18" customHeight="1" x14ac:dyDescent="0.25">
      <c r="A82" s="41" t="s">
        <v>64</v>
      </c>
      <c r="B82" s="42" t="s">
        <v>25</v>
      </c>
      <c r="C82" s="44" t="s">
        <v>65</v>
      </c>
      <c r="D82" s="42"/>
      <c r="E82" s="42"/>
      <c r="F82" s="42"/>
      <c r="G82" s="43">
        <f t="shared" ref="G82:H84" si="38">G83</f>
        <v>862117</v>
      </c>
      <c r="H82" s="43">
        <f t="shared" si="38"/>
        <v>0</v>
      </c>
      <c r="I82" s="6">
        <f t="shared" si="0"/>
        <v>862117</v>
      </c>
      <c r="J82" s="43">
        <f>J83</f>
        <v>900960</v>
      </c>
      <c r="K82" s="10">
        <f>K83</f>
        <v>0</v>
      </c>
      <c r="L82" s="34">
        <f t="shared" si="1"/>
        <v>900960</v>
      </c>
      <c r="M82" s="43">
        <f>M83</f>
        <v>932721</v>
      </c>
      <c r="N82" s="10">
        <f>N83</f>
        <v>0</v>
      </c>
      <c r="O82" s="34">
        <f t="shared" si="2"/>
        <v>932721</v>
      </c>
    </row>
    <row r="83" spans="1:15" ht="18" customHeight="1" x14ac:dyDescent="0.25">
      <c r="A83" s="8" t="s">
        <v>66</v>
      </c>
      <c r="B83" s="9" t="s">
        <v>25</v>
      </c>
      <c r="C83" s="9" t="s">
        <v>65</v>
      </c>
      <c r="D83" s="9" t="s">
        <v>67</v>
      </c>
      <c r="E83" s="9"/>
      <c r="F83" s="9"/>
      <c r="G83" s="10">
        <f t="shared" si="38"/>
        <v>862117</v>
      </c>
      <c r="H83" s="10">
        <f t="shared" si="38"/>
        <v>0</v>
      </c>
      <c r="I83" s="10">
        <f t="shared" si="0"/>
        <v>862117</v>
      </c>
      <c r="J83" s="10">
        <f t="shared" ref="J83:J85" si="39">J84</f>
        <v>900960</v>
      </c>
      <c r="K83" s="10">
        <f>K84</f>
        <v>0</v>
      </c>
      <c r="L83" s="2">
        <f t="shared" si="1"/>
        <v>900960</v>
      </c>
      <c r="M83" s="10">
        <f t="shared" ref="M83:M85" si="40">M84</f>
        <v>932721</v>
      </c>
      <c r="N83" s="10">
        <f>N84</f>
        <v>0</v>
      </c>
      <c r="O83" s="2">
        <f t="shared" si="2"/>
        <v>932721</v>
      </c>
    </row>
    <row r="84" spans="1:15" ht="18.600000000000001" customHeight="1" x14ac:dyDescent="0.25">
      <c r="A84" s="8" t="s">
        <v>68</v>
      </c>
      <c r="B84" s="9" t="s">
        <v>25</v>
      </c>
      <c r="C84" s="9" t="s">
        <v>65</v>
      </c>
      <c r="D84" s="9" t="s">
        <v>67</v>
      </c>
      <c r="E84" s="9" t="s">
        <v>242</v>
      </c>
      <c r="F84" s="9"/>
      <c r="G84" s="10">
        <f t="shared" si="38"/>
        <v>862117</v>
      </c>
      <c r="H84" s="10">
        <f t="shared" si="38"/>
        <v>0</v>
      </c>
      <c r="I84" s="10">
        <f t="shared" si="0"/>
        <v>862117</v>
      </c>
      <c r="J84" s="10">
        <f t="shared" si="39"/>
        <v>900960</v>
      </c>
      <c r="K84" s="2">
        <v>0</v>
      </c>
      <c r="L84" s="2">
        <f t="shared" si="1"/>
        <v>900960</v>
      </c>
      <c r="M84" s="10">
        <f t="shared" si="40"/>
        <v>932721</v>
      </c>
      <c r="N84" s="2">
        <v>0</v>
      </c>
      <c r="O84" s="2">
        <f t="shared" si="2"/>
        <v>932721</v>
      </c>
    </row>
    <row r="85" spans="1:15" ht="21.6" customHeight="1" x14ac:dyDescent="0.25">
      <c r="A85" s="8" t="s">
        <v>53</v>
      </c>
      <c r="B85" s="9" t="s">
        <v>25</v>
      </c>
      <c r="C85" s="9" t="s">
        <v>65</v>
      </c>
      <c r="D85" s="9" t="s">
        <v>67</v>
      </c>
      <c r="E85" s="9" t="s">
        <v>242</v>
      </c>
      <c r="F85" s="9" t="s">
        <v>54</v>
      </c>
      <c r="G85" s="10">
        <f>G86</f>
        <v>862117</v>
      </c>
      <c r="H85" s="10">
        <v>0</v>
      </c>
      <c r="I85" s="10">
        <f t="shared" si="0"/>
        <v>862117</v>
      </c>
      <c r="J85" s="10">
        <f t="shared" si="39"/>
        <v>900960</v>
      </c>
      <c r="K85" s="10">
        <f>K86+K89+K92</f>
        <v>0</v>
      </c>
      <c r="L85" s="2">
        <f t="shared" si="1"/>
        <v>900960</v>
      </c>
      <c r="M85" s="10">
        <f t="shared" si="40"/>
        <v>932721</v>
      </c>
      <c r="N85" s="10"/>
      <c r="O85" s="2">
        <f t="shared" si="2"/>
        <v>932721</v>
      </c>
    </row>
    <row r="86" spans="1:15" ht="21" customHeight="1" x14ac:dyDescent="0.25">
      <c r="A86" s="8" t="s">
        <v>69</v>
      </c>
      <c r="B86" s="9" t="s">
        <v>25</v>
      </c>
      <c r="C86" s="9" t="s">
        <v>65</v>
      </c>
      <c r="D86" s="9" t="s">
        <v>67</v>
      </c>
      <c r="E86" s="9" t="s">
        <v>242</v>
      </c>
      <c r="F86" s="9" t="s">
        <v>56</v>
      </c>
      <c r="G86" s="10">
        <v>862117</v>
      </c>
      <c r="H86" s="10">
        <v>0</v>
      </c>
      <c r="I86" s="10">
        <f t="shared" si="0"/>
        <v>862117</v>
      </c>
      <c r="J86" s="10">
        <v>900960</v>
      </c>
      <c r="K86" s="10">
        <f>K87</f>
        <v>0</v>
      </c>
      <c r="L86" s="2">
        <f t="shared" si="1"/>
        <v>900960</v>
      </c>
      <c r="M86" s="10">
        <v>932721</v>
      </c>
      <c r="N86" s="10">
        <f>N87</f>
        <v>0</v>
      </c>
      <c r="O86" s="2">
        <f t="shared" si="2"/>
        <v>932721</v>
      </c>
    </row>
    <row r="87" spans="1:15" ht="34.799999999999997" customHeight="1" x14ac:dyDescent="0.25">
      <c r="A87" s="41" t="s">
        <v>70</v>
      </c>
      <c r="B87" s="42" t="s">
        <v>25</v>
      </c>
      <c r="C87" s="44" t="s">
        <v>67</v>
      </c>
      <c r="D87" s="42"/>
      <c r="E87" s="42"/>
      <c r="F87" s="42"/>
      <c r="G87" s="43">
        <f>G88+G101</f>
        <v>4364228.16</v>
      </c>
      <c r="H87" s="43">
        <f>H88+H101</f>
        <v>48992.14999999998</v>
      </c>
      <c r="I87" s="6">
        <f t="shared" ref="I87:I163" si="41">G87+H87</f>
        <v>4413220.3100000005</v>
      </c>
      <c r="J87" s="43">
        <f>J88+J101</f>
        <v>4056070</v>
      </c>
      <c r="K87" s="10">
        <f>K88</f>
        <v>0</v>
      </c>
      <c r="L87" s="34">
        <f t="shared" ref="L87:L163" si="42">J87+K87</f>
        <v>4056070</v>
      </c>
      <c r="M87" s="43">
        <f>M88+M101</f>
        <v>4128185</v>
      </c>
      <c r="N87" s="10">
        <f>N88</f>
        <v>0</v>
      </c>
      <c r="O87" s="34">
        <f t="shared" ref="O87:O163" si="43">M87+N87</f>
        <v>4128185</v>
      </c>
    </row>
    <row r="88" spans="1:15" ht="64.8" customHeight="1" x14ac:dyDescent="0.25">
      <c r="A88" s="64" t="s">
        <v>347</v>
      </c>
      <c r="B88" s="9" t="s">
        <v>25</v>
      </c>
      <c r="C88" s="9" t="s">
        <v>67</v>
      </c>
      <c r="D88" s="9" t="s">
        <v>17</v>
      </c>
      <c r="E88" s="9"/>
      <c r="F88" s="9"/>
      <c r="G88" s="10">
        <f>G89+G96</f>
        <v>4284228.16</v>
      </c>
      <c r="H88" s="10">
        <f>H89+H96</f>
        <v>49120.14999999998</v>
      </c>
      <c r="I88" s="10">
        <f t="shared" si="41"/>
        <v>4333348.3100000005</v>
      </c>
      <c r="J88" s="10">
        <f>J89+J96</f>
        <v>3976070</v>
      </c>
      <c r="K88" s="2">
        <v>0</v>
      </c>
      <c r="L88" s="2">
        <f t="shared" si="42"/>
        <v>3976070</v>
      </c>
      <c r="M88" s="10">
        <f>M89+M96</f>
        <v>4048185</v>
      </c>
      <c r="N88" s="2">
        <v>0</v>
      </c>
      <c r="O88" s="2">
        <f t="shared" si="43"/>
        <v>4048185</v>
      </c>
    </row>
    <row r="89" spans="1:15" ht="19.2" customHeight="1" x14ac:dyDescent="0.25">
      <c r="A89" s="8" t="s">
        <v>72</v>
      </c>
      <c r="B89" s="9" t="s">
        <v>25</v>
      </c>
      <c r="C89" s="9" t="s">
        <v>67</v>
      </c>
      <c r="D89" s="9" t="s">
        <v>17</v>
      </c>
      <c r="E89" s="9" t="s">
        <v>243</v>
      </c>
      <c r="F89" s="9"/>
      <c r="G89" s="10">
        <f>G94+G90+G92</f>
        <v>3081640</v>
      </c>
      <c r="H89" s="10">
        <f>H94+H90+H92</f>
        <v>175415.16999999998</v>
      </c>
      <c r="I89" s="10">
        <f t="shared" si="41"/>
        <v>3257055.17</v>
      </c>
      <c r="J89" s="10">
        <f>J90+J92</f>
        <v>2992220</v>
      </c>
      <c r="K89" s="10">
        <f>K90</f>
        <v>0</v>
      </c>
      <c r="L89" s="2">
        <f t="shared" si="42"/>
        <v>2992220</v>
      </c>
      <c r="M89" s="10">
        <f>M90+M92</f>
        <v>3026985</v>
      </c>
      <c r="N89" s="10">
        <f>N90</f>
        <v>0</v>
      </c>
      <c r="O89" s="2">
        <f t="shared" si="43"/>
        <v>3026985</v>
      </c>
    </row>
    <row r="90" spans="1:15" ht="34.799999999999997" customHeight="1" x14ac:dyDescent="0.25">
      <c r="A90" s="8" t="s">
        <v>73</v>
      </c>
      <c r="B90" s="9" t="s">
        <v>25</v>
      </c>
      <c r="C90" s="9" t="s">
        <v>67</v>
      </c>
      <c r="D90" s="9" t="s">
        <v>17</v>
      </c>
      <c r="E90" s="9" t="s">
        <v>243</v>
      </c>
      <c r="F90" s="9" t="s">
        <v>32</v>
      </c>
      <c r="G90" s="10">
        <f>G91</f>
        <v>2867140</v>
      </c>
      <c r="H90" s="10">
        <f>H91</f>
        <v>99063.53</v>
      </c>
      <c r="I90" s="10">
        <f t="shared" si="41"/>
        <v>2966203.53</v>
      </c>
      <c r="J90" s="10">
        <f>J91</f>
        <v>2773820</v>
      </c>
      <c r="K90" s="10">
        <f>K91</f>
        <v>0</v>
      </c>
      <c r="L90" s="2">
        <f t="shared" si="42"/>
        <v>2773820</v>
      </c>
      <c r="M90" s="10">
        <f>M91</f>
        <v>2804535</v>
      </c>
      <c r="N90" s="10">
        <f>N91</f>
        <v>0</v>
      </c>
      <c r="O90" s="2">
        <f>M90+N90</f>
        <v>2804535</v>
      </c>
    </row>
    <row r="91" spans="1:15" ht="31.2" customHeight="1" x14ac:dyDescent="0.25">
      <c r="A91" s="8" t="s">
        <v>59</v>
      </c>
      <c r="B91" s="9" t="s">
        <v>25</v>
      </c>
      <c r="C91" s="9" t="s">
        <v>67</v>
      </c>
      <c r="D91" s="9" t="s">
        <v>17</v>
      </c>
      <c r="E91" s="9" t="s">
        <v>243</v>
      </c>
      <c r="F91" s="9" t="s">
        <v>60</v>
      </c>
      <c r="G91" s="10">
        <v>2867140</v>
      </c>
      <c r="H91" s="32">
        <v>99063.53</v>
      </c>
      <c r="I91" s="10">
        <f t="shared" si="41"/>
        <v>2966203.53</v>
      </c>
      <c r="J91" s="10">
        <v>2773820</v>
      </c>
      <c r="K91" s="2">
        <v>0</v>
      </c>
      <c r="L91" s="2">
        <f t="shared" si="42"/>
        <v>2773820</v>
      </c>
      <c r="M91" s="10">
        <v>2804535</v>
      </c>
      <c r="N91" s="10">
        <f>N92</f>
        <v>0</v>
      </c>
      <c r="O91" s="2">
        <f>M91+N91</f>
        <v>2804535</v>
      </c>
    </row>
    <row r="92" spans="1:15" ht="39.6" customHeight="1" x14ac:dyDescent="0.25">
      <c r="A92" s="8" t="s">
        <v>37</v>
      </c>
      <c r="B92" s="9" t="s">
        <v>25</v>
      </c>
      <c r="C92" s="9" t="s">
        <v>67</v>
      </c>
      <c r="D92" s="9" t="s">
        <v>17</v>
      </c>
      <c r="E92" s="9" t="s">
        <v>243</v>
      </c>
      <c r="F92" s="9" t="s">
        <v>38</v>
      </c>
      <c r="G92" s="10">
        <f>G93</f>
        <v>214500</v>
      </c>
      <c r="H92" s="10">
        <f>H93</f>
        <v>76351.14</v>
      </c>
      <c r="I92" s="10">
        <f t="shared" si="41"/>
        <v>290851.14</v>
      </c>
      <c r="J92" s="10">
        <f>J93</f>
        <v>218400</v>
      </c>
      <c r="K92" s="10">
        <f>K93</f>
        <v>0</v>
      </c>
      <c r="L92" s="2">
        <f t="shared" si="42"/>
        <v>218400</v>
      </c>
      <c r="M92" s="10">
        <f>M93</f>
        <v>222450</v>
      </c>
      <c r="N92" s="10">
        <f>N93</f>
        <v>0</v>
      </c>
      <c r="O92" s="2">
        <f t="shared" si="43"/>
        <v>222450</v>
      </c>
    </row>
    <row r="93" spans="1:15" ht="54" customHeight="1" x14ac:dyDescent="0.25">
      <c r="A93" s="8" t="s">
        <v>48</v>
      </c>
      <c r="B93" s="9" t="s">
        <v>25</v>
      </c>
      <c r="C93" s="9" t="s">
        <v>67</v>
      </c>
      <c r="D93" s="9" t="s">
        <v>17</v>
      </c>
      <c r="E93" s="9" t="s">
        <v>243</v>
      </c>
      <c r="F93" s="9" t="s">
        <v>40</v>
      </c>
      <c r="G93" s="10">
        <v>214500</v>
      </c>
      <c r="H93" s="10">
        <v>76351.14</v>
      </c>
      <c r="I93" s="10">
        <f t="shared" si="41"/>
        <v>290851.14</v>
      </c>
      <c r="J93" s="10">
        <v>218400</v>
      </c>
      <c r="K93" s="10">
        <f>K96</f>
        <v>0</v>
      </c>
      <c r="L93" s="2">
        <f t="shared" si="42"/>
        <v>218400</v>
      </c>
      <c r="M93" s="10">
        <v>222450</v>
      </c>
      <c r="N93" s="10">
        <f>N96</f>
        <v>0</v>
      </c>
      <c r="O93" s="2">
        <f t="shared" si="43"/>
        <v>222450</v>
      </c>
    </row>
    <row r="94" spans="1:15" ht="24" customHeight="1" x14ac:dyDescent="0.25">
      <c r="A94" s="8" t="s">
        <v>41</v>
      </c>
      <c r="B94" s="9" t="s">
        <v>25</v>
      </c>
      <c r="C94" s="9" t="s">
        <v>67</v>
      </c>
      <c r="D94" s="9" t="s">
        <v>17</v>
      </c>
      <c r="E94" s="9" t="s">
        <v>243</v>
      </c>
      <c r="F94" s="9" t="s">
        <v>42</v>
      </c>
      <c r="G94" s="10">
        <f>G95</f>
        <v>0</v>
      </c>
      <c r="H94" s="10">
        <f>H95</f>
        <v>0.5</v>
      </c>
      <c r="I94" s="10">
        <f t="shared" si="41"/>
        <v>0.5</v>
      </c>
      <c r="J94" s="10">
        <f>J95</f>
        <v>0</v>
      </c>
      <c r="K94" s="10">
        <f>K96</f>
        <v>0</v>
      </c>
      <c r="L94" s="2">
        <f t="shared" si="42"/>
        <v>0</v>
      </c>
      <c r="M94" s="10">
        <f>M95</f>
        <v>0</v>
      </c>
      <c r="N94" s="10">
        <f>N96</f>
        <v>0</v>
      </c>
      <c r="O94" s="2">
        <f t="shared" si="43"/>
        <v>0</v>
      </c>
    </row>
    <row r="95" spans="1:15" ht="20.399999999999999" customHeight="1" x14ac:dyDescent="0.25">
      <c r="A95" s="8" t="s">
        <v>43</v>
      </c>
      <c r="B95" s="9" t="s">
        <v>25</v>
      </c>
      <c r="C95" s="9" t="s">
        <v>67</v>
      </c>
      <c r="D95" s="9" t="s">
        <v>17</v>
      </c>
      <c r="E95" s="9" t="s">
        <v>243</v>
      </c>
      <c r="F95" s="9" t="s">
        <v>44</v>
      </c>
      <c r="G95" s="10">
        <v>0</v>
      </c>
      <c r="H95" s="32">
        <v>0.5</v>
      </c>
      <c r="I95" s="10">
        <f t="shared" ref="I95" si="44">G95+H95</f>
        <v>0.5</v>
      </c>
      <c r="J95" s="10">
        <v>0</v>
      </c>
      <c r="K95" s="2">
        <v>0</v>
      </c>
      <c r="L95" s="2">
        <f t="shared" si="42"/>
        <v>0</v>
      </c>
      <c r="M95" s="10">
        <v>0</v>
      </c>
      <c r="N95" s="2">
        <v>0</v>
      </c>
      <c r="O95" s="2">
        <f t="shared" si="43"/>
        <v>0</v>
      </c>
    </row>
    <row r="96" spans="1:15" ht="34.799999999999997" customHeight="1" x14ac:dyDescent="0.25">
      <c r="A96" s="8" t="s">
        <v>74</v>
      </c>
      <c r="B96" s="9" t="s">
        <v>25</v>
      </c>
      <c r="C96" s="9" t="s">
        <v>67</v>
      </c>
      <c r="D96" s="9" t="s">
        <v>17</v>
      </c>
      <c r="E96" s="9" t="s">
        <v>244</v>
      </c>
      <c r="F96" s="9"/>
      <c r="G96" s="10">
        <f>G97+G99</f>
        <v>1202588.1600000001</v>
      </c>
      <c r="H96" s="32">
        <f>H97+H99</f>
        <v>-126295.02</v>
      </c>
      <c r="I96" s="10">
        <f t="shared" si="41"/>
        <v>1076293.1400000001</v>
      </c>
      <c r="J96" s="10">
        <f>J97</f>
        <v>983850</v>
      </c>
      <c r="K96" s="2">
        <v>0</v>
      </c>
      <c r="L96" s="2">
        <f t="shared" si="42"/>
        <v>983850</v>
      </c>
      <c r="M96" s="10">
        <f>M97</f>
        <v>1021200</v>
      </c>
      <c r="N96" s="2">
        <v>0</v>
      </c>
      <c r="O96" s="2">
        <f t="shared" si="43"/>
        <v>1021200</v>
      </c>
    </row>
    <row r="97" spans="1:15" ht="37.799999999999997" customHeight="1" x14ac:dyDescent="0.25">
      <c r="A97" s="8" t="s">
        <v>47</v>
      </c>
      <c r="B97" s="9" t="s">
        <v>25</v>
      </c>
      <c r="C97" s="9" t="s">
        <v>67</v>
      </c>
      <c r="D97" s="9" t="s">
        <v>17</v>
      </c>
      <c r="E97" s="9" t="s">
        <v>244</v>
      </c>
      <c r="F97" s="9" t="s">
        <v>38</v>
      </c>
      <c r="G97" s="10">
        <f>SUM(G98)</f>
        <v>1200055.8600000001</v>
      </c>
      <c r="H97" s="10">
        <f>H98</f>
        <v>-126295.02</v>
      </c>
      <c r="I97" s="10">
        <f t="shared" si="41"/>
        <v>1073760.8400000001</v>
      </c>
      <c r="J97" s="10">
        <f>SUM(J98)</f>
        <v>983850</v>
      </c>
      <c r="K97" s="10">
        <f>K98+K107+K111+K124+K128</f>
        <v>0</v>
      </c>
      <c r="L97" s="2">
        <f t="shared" si="42"/>
        <v>983850</v>
      </c>
      <c r="M97" s="10">
        <f>SUM(M98)</f>
        <v>1021200</v>
      </c>
      <c r="N97" s="10">
        <f>N98+N107+N111+N124+N128</f>
        <v>0</v>
      </c>
      <c r="O97" s="2">
        <f t="shared" si="43"/>
        <v>1021200</v>
      </c>
    </row>
    <row r="98" spans="1:15" ht="46.8" customHeight="1" x14ac:dyDescent="0.25">
      <c r="A98" s="45" t="s">
        <v>39</v>
      </c>
      <c r="B98" s="46" t="s">
        <v>25</v>
      </c>
      <c r="C98" s="46" t="s">
        <v>67</v>
      </c>
      <c r="D98" s="9" t="s">
        <v>17</v>
      </c>
      <c r="E98" s="9" t="s">
        <v>244</v>
      </c>
      <c r="F98" s="46" t="s">
        <v>40</v>
      </c>
      <c r="G98" s="47">
        <v>1200055.8600000001</v>
      </c>
      <c r="H98" s="10">
        <v>-126295.02</v>
      </c>
      <c r="I98" s="10">
        <f t="shared" si="41"/>
        <v>1073760.8400000001</v>
      </c>
      <c r="J98" s="47">
        <v>983850</v>
      </c>
      <c r="K98" s="10">
        <f>K101+K104</f>
        <v>0</v>
      </c>
      <c r="L98" s="2">
        <f t="shared" si="42"/>
        <v>983850</v>
      </c>
      <c r="M98" s="47">
        <v>1021200</v>
      </c>
      <c r="N98" s="10">
        <f>N101+N104</f>
        <v>0</v>
      </c>
      <c r="O98" s="2">
        <f t="shared" si="43"/>
        <v>1021200</v>
      </c>
    </row>
    <row r="99" spans="1:15" ht="22.2" customHeight="1" x14ac:dyDescent="0.25">
      <c r="A99" s="8" t="s">
        <v>41</v>
      </c>
      <c r="B99" s="46" t="s">
        <v>25</v>
      </c>
      <c r="C99" s="46" t="s">
        <v>67</v>
      </c>
      <c r="D99" s="9" t="s">
        <v>17</v>
      </c>
      <c r="E99" s="9" t="s">
        <v>244</v>
      </c>
      <c r="F99" s="46" t="s">
        <v>42</v>
      </c>
      <c r="G99" s="47">
        <f>G100</f>
        <v>2532.3000000000002</v>
      </c>
      <c r="H99" s="47">
        <f>H100</f>
        <v>0</v>
      </c>
      <c r="I99" s="10">
        <f t="shared" si="41"/>
        <v>2532.3000000000002</v>
      </c>
      <c r="J99" s="47">
        <f>J100</f>
        <v>0</v>
      </c>
      <c r="K99" s="47">
        <f>K100</f>
        <v>0</v>
      </c>
      <c r="L99" s="2">
        <f t="shared" si="42"/>
        <v>0</v>
      </c>
      <c r="M99" s="47">
        <f>M100</f>
        <v>0</v>
      </c>
      <c r="N99" s="47">
        <f>N100</f>
        <v>0</v>
      </c>
      <c r="O99" s="2">
        <f t="shared" si="43"/>
        <v>0</v>
      </c>
    </row>
    <row r="100" spans="1:15" ht="25.8" customHeight="1" x14ac:dyDescent="0.25">
      <c r="A100" s="8" t="s">
        <v>370</v>
      </c>
      <c r="B100" s="46" t="s">
        <v>25</v>
      </c>
      <c r="C100" s="46" t="s">
        <v>67</v>
      </c>
      <c r="D100" s="9" t="s">
        <v>17</v>
      </c>
      <c r="E100" s="9" t="s">
        <v>244</v>
      </c>
      <c r="F100" s="46" t="s">
        <v>371</v>
      </c>
      <c r="G100" s="47">
        <v>2532.3000000000002</v>
      </c>
      <c r="H100" s="10">
        <v>0</v>
      </c>
      <c r="I100" s="10">
        <f t="shared" si="41"/>
        <v>2532.3000000000002</v>
      </c>
      <c r="J100" s="47">
        <v>0</v>
      </c>
      <c r="K100" s="10">
        <v>0</v>
      </c>
      <c r="L100" s="2">
        <f t="shared" si="42"/>
        <v>0</v>
      </c>
      <c r="M100" s="47">
        <v>0</v>
      </c>
      <c r="N100" s="10">
        <v>0</v>
      </c>
      <c r="O100" s="2">
        <f t="shared" si="43"/>
        <v>0</v>
      </c>
    </row>
    <row r="101" spans="1:15" ht="50.4" customHeight="1" x14ac:dyDescent="0.25">
      <c r="A101" s="8" t="s">
        <v>75</v>
      </c>
      <c r="B101" s="9" t="s">
        <v>25</v>
      </c>
      <c r="C101" s="9" t="s">
        <v>67</v>
      </c>
      <c r="D101" s="9" t="s">
        <v>21</v>
      </c>
      <c r="E101" s="9"/>
      <c r="F101" s="9"/>
      <c r="G101" s="10">
        <f>G102+G105+G108</f>
        <v>80000</v>
      </c>
      <c r="H101" s="10">
        <f>H102+H105+H108</f>
        <v>-128</v>
      </c>
      <c r="I101" s="10">
        <f t="shared" si="41"/>
        <v>79872</v>
      </c>
      <c r="J101" s="10">
        <f>J102+J105+J108</f>
        <v>80000</v>
      </c>
      <c r="K101" s="10">
        <f>K102</f>
        <v>0</v>
      </c>
      <c r="L101" s="2">
        <f t="shared" si="42"/>
        <v>80000</v>
      </c>
      <c r="M101" s="10">
        <f>M102+M105+M108</f>
        <v>80000</v>
      </c>
      <c r="N101" s="10">
        <f>N102</f>
        <v>0</v>
      </c>
      <c r="O101" s="2">
        <f t="shared" si="43"/>
        <v>80000</v>
      </c>
    </row>
    <row r="102" spans="1:15" ht="46.8" customHeight="1" x14ac:dyDescent="0.25">
      <c r="A102" s="8" t="s">
        <v>76</v>
      </c>
      <c r="B102" s="9" t="s">
        <v>25</v>
      </c>
      <c r="C102" s="9" t="s">
        <v>67</v>
      </c>
      <c r="D102" s="9" t="s">
        <v>21</v>
      </c>
      <c r="E102" s="9" t="s">
        <v>245</v>
      </c>
      <c r="F102" s="9"/>
      <c r="G102" s="10">
        <f t="shared" ref="G102:G103" si="45">G103</f>
        <v>50000</v>
      </c>
      <c r="H102" s="10">
        <f>H103</f>
        <v>0</v>
      </c>
      <c r="I102" s="10">
        <f t="shared" si="41"/>
        <v>50000</v>
      </c>
      <c r="J102" s="10">
        <f t="shared" ref="J102:J103" si="46">J103</f>
        <v>50000</v>
      </c>
      <c r="K102" s="10">
        <f>K103</f>
        <v>0</v>
      </c>
      <c r="L102" s="2">
        <f t="shared" si="42"/>
        <v>50000</v>
      </c>
      <c r="M102" s="10">
        <f t="shared" ref="M102:M103" si="47">M103</f>
        <v>50000</v>
      </c>
      <c r="N102" s="10">
        <f>N103</f>
        <v>0</v>
      </c>
      <c r="O102" s="2">
        <f t="shared" si="43"/>
        <v>50000</v>
      </c>
    </row>
    <row r="103" spans="1:15" ht="34.799999999999997" customHeight="1" x14ac:dyDescent="0.25">
      <c r="A103" s="8" t="s">
        <v>37</v>
      </c>
      <c r="B103" s="9" t="s">
        <v>25</v>
      </c>
      <c r="C103" s="9" t="s">
        <v>67</v>
      </c>
      <c r="D103" s="9" t="s">
        <v>21</v>
      </c>
      <c r="E103" s="9" t="s">
        <v>245</v>
      </c>
      <c r="F103" s="9" t="s">
        <v>38</v>
      </c>
      <c r="G103" s="10">
        <f t="shared" si="45"/>
        <v>50000</v>
      </c>
      <c r="H103" s="32">
        <v>0</v>
      </c>
      <c r="I103" s="10">
        <f t="shared" si="41"/>
        <v>50000</v>
      </c>
      <c r="J103" s="10">
        <f t="shared" si="46"/>
        <v>50000</v>
      </c>
      <c r="K103" s="2">
        <v>0</v>
      </c>
      <c r="L103" s="2">
        <f t="shared" si="42"/>
        <v>50000</v>
      </c>
      <c r="M103" s="10">
        <f t="shared" si="47"/>
        <v>50000</v>
      </c>
      <c r="N103" s="2">
        <v>0</v>
      </c>
      <c r="O103" s="2">
        <f t="shared" si="43"/>
        <v>50000</v>
      </c>
    </row>
    <row r="104" spans="1:15" ht="49.8" customHeight="1" x14ac:dyDescent="0.25">
      <c r="A104" s="8" t="s">
        <v>39</v>
      </c>
      <c r="B104" s="9" t="s">
        <v>25</v>
      </c>
      <c r="C104" s="9" t="s">
        <v>67</v>
      </c>
      <c r="D104" s="9" t="s">
        <v>21</v>
      </c>
      <c r="E104" s="9" t="s">
        <v>245</v>
      </c>
      <c r="F104" s="9" t="s">
        <v>40</v>
      </c>
      <c r="G104" s="10">
        <f>25000+25000</f>
        <v>50000</v>
      </c>
      <c r="H104" s="10">
        <f>H105</f>
        <v>0</v>
      </c>
      <c r="I104" s="10">
        <f t="shared" si="41"/>
        <v>50000</v>
      </c>
      <c r="J104" s="10">
        <v>50000</v>
      </c>
      <c r="K104" s="10">
        <f>K105</f>
        <v>0</v>
      </c>
      <c r="L104" s="2">
        <f t="shared" si="42"/>
        <v>50000</v>
      </c>
      <c r="M104" s="10">
        <v>50000</v>
      </c>
      <c r="N104" s="10">
        <f>N105</f>
        <v>0</v>
      </c>
      <c r="O104" s="2">
        <f t="shared" si="43"/>
        <v>50000</v>
      </c>
    </row>
    <row r="105" spans="1:15" ht="51.6" customHeight="1" x14ac:dyDescent="0.25">
      <c r="A105" s="8" t="s">
        <v>77</v>
      </c>
      <c r="B105" s="9" t="s">
        <v>25</v>
      </c>
      <c r="C105" s="9" t="s">
        <v>67</v>
      </c>
      <c r="D105" s="9" t="s">
        <v>21</v>
      </c>
      <c r="E105" s="9" t="s">
        <v>246</v>
      </c>
      <c r="F105" s="9"/>
      <c r="G105" s="10">
        <f t="shared" ref="G105:G106" si="48">G106</f>
        <v>20000</v>
      </c>
      <c r="H105" s="10">
        <f>H106</f>
        <v>0</v>
      </c>
      <c r="I105" s="10">
        <f t="shared" si="41"/>
        <v>20000</v>
      </c>
      <c r="J105" s="10">
        <f t="shared" ref="J105:J106" si="49">J106</f>
        <v>20000</v>
      </c>
      <c r="K105" s="10">
        <f>K106</f>
        <v>0</v>
      </c>
      <c r="L105" s="2">
        <f t="shared" si="42"/>
        <v>20000</v>
      </c>
      <c r="M105" s="10">
        <f t="shared" ref="M105:M106" si="50">M106</f>
        <v>20000</v>
      </c>
      <c r="N105" s="10">
        <f>N106</f>
        <v>0</v>
      </c>
      <c r="O105" s="2">
        <f t="shared" si="43"/>
        <v>20000</v>
      </c>
    </row>
    <row r="106" spans="1:15" ht="38.4" customHeight="1" x14ac:dyDescent="0.25">
      <c r="A106" s="8" t="s">
        <v>47</v>
      </c>
      <c r="B106" s="9" t="s">
        <v>25</v>
      </c>
      <c r="C106" s="9" t="s">
        <v>67</v>
      </c>
      <c r="D106" s="9" t="s">
        <v>21</v>
      </c>
      <c r="E106" s="9" t="s">
        <v>246</v>
      </c>
      <c r="F106" s="9" t="s">
        <v>38</v>
      </c>
      <c r="G106" s="10">
        <f t="shared" si="48"/>
        <v>20000</v>
      </c>
      <c r="H106" s="32">
        <v>0</v>
      </c>
      <c r="I106" s="10">
        <f t="shared" si="41"/>
        <v>20000</v>
      </c>
      <c r="J106" s="10">
        <f t="shared" si="49"/>
        <v>20000</v>
      </c>
      <c r="K106" s="2">
        <v>0</v>
      </c>
      <c r="L106" s="2">
        <f t="shared" si="42"/>
        <v>20000</v>
      </c>
      <c r="M106" s="10">
        <f t="shared" si="50"/>
        <v>20000</v>
      </c>
      <c r="N106" s="2">
        <v>0</v>
      </c>
      <c r="O106" s="2">
        <f t="shared" si="43"/>
        <v>20000</v>
      </c>
    </row>
    <row r="107" spans="1:15" ht="48.6" customHeight="1" x14ac:dyDescent="0.25">
      <c r="A107" s="8" t="s">
        <v>48</v>
      </c>
      <c r="B107" s="9" t="s">
        <v>25</v>
      </c>
      <c r="C107" s="9" t="s">
        <v>67</v>
      </c>
      <c r="D107" s="9" t="s">
        <v>21</v>
      </c>
      <c r="E107" s="9" t="s">
        <v>246</v>
      </c>
      <c r="F107" s="9" t="s">
        <v>40</v>
      </c>
      <c r="G107" s="10">
        <v>20000</v>
      </c>
      <c r="H107" s="10">
        <f t="shared" ref="H107:H109" si="51">H108</f>
        <v>-128</v>
      </c>
      <c r="I107" s="10">
        <f t="shared" si="41"/>
        <v>19872</v>
      </c>
      <c r="J107" s="10">
        <v>20000</v>
      </c>
      <c r="K107" s="10">
        <f t="shared" ref="K107:K109" si="52">K108</f>
        <v>0</v>
      </c>
      <c r="L107" s="2">
        <f t="shared" si="42"/>
        <v>20000</v>
      </c>
      <c r="M107" s="10">
        <v>20000</v>
      </c>
      <c r="N107" s="10">
        <f t="shared" ref="N107:N109" si="53">N108</f>
        <v>0</v>
      </c>
      <c r="O107" s="2">
        <f t="shared" si="43"/>
        <v>20000</v>
      </c>
    </row>
    <row r="108" spans="1:15" ht="19.8" customHeight="1" x14ac:dyDescent="0.25">
      <c r="A108" s="8" t="s">
        <v>78</v>
      </c>
      <c r="B108" s="9" t="s">
        <v>25</v>
      </c>
      <c r="C108" s="9" t="s">
        <v>67</v>
      </c>
      <c r="D108" s="9" t="s">
        <v>21</v>
      </c>
      <c r="E108" s="9" t="s">
        <v>247</v>
      </c>
      <c r="F108" s="9"/>
      <c r="G108" s="10">
        <f t="shared" ref="G108:G109" si="54">G109</f>
        <v>10000</v>
      </c>
      <c r="H108" s="10">
        <f t="shared" si="51"/>
        <v>-128</v>
      </c>
      <c r="I108" s="10">
        <f t="shared" si="41"/>
        <v>9872</v>
      </c>
      <c r="J108" s="10">
        <f t="shared" ref="J108:J109" si="55">J109</f>
        <v>10000</v>
      </c>
      <c r="K108" s="10">
        <f t="shared" si="52"/>
        <v>0</v>
      </c>
      <c r="L108" s="2">
        <f t="shared" si="42"/>
        <v>10000</v>
      </c>
      <c r="M108" s="10">
        <f t="shared" ref="M108:M109" si="56">M109</f>
        <v>10000</v>
      </c>
      <c r="N108" s="10">
        <f t="shared" si="53"/>
        <v>0</v>
      </c>
      <c r="O108" s="2">
        <f t="shared" si="43"/>
        <v>10000</v>
      </c>
    </row>
    <row r="109" spans="1:15" ht="34.799999999999997" customHeight="1" x14ac:dyDescent="0.25">
      <c r="A109" s="8" t="s">
        <v>47</v>
      </c>
      <c r="B109" s="9" t="s">
        <v>25</v>
      </c>
      <c r="C109" s="9" t="s">
        <v>67</v>
      </c>
      <c r="D109" s="9" t="s">
        <v>21</v>
      </c>
      <c r="E109" s="9" t="s">
        <v>247</v>
      </c>
      <c r="F109" s="9" t="s">
        <v>38</v>
      </c>
      <c r="G109" s="10">
        <f t="shared" si="54"/>
        <v>10000</v>
      </c>
      <c r="H109" s="10">
        <f t="shared" si="51"/>
        <v>-128</v>
      </c>
      <c r="I109" s="10">
        <f t="shared" si="41"/>
        <v>9872</v>
      </c>
      <c r="J109" s="10">
        <f t="shared" si="55"/>
        <v>10000</v>
      </c>
      <c r="K109" s="10">
        <f t="shared" si="52"/>
        <v>0</v>
      </c>
      <c r="L109" s="2">
        <f t="shared" si="42"/>
        <v>10000</v>
      </c>
      <c r="M109" s="10">
        <f t="shared" si="56"/>
        <v>10000</v>
      </c>
      <c r="N109" s="10">
        <f t="shared" si="53"/>
        <v>0</v>
      </c>
      <c r="O109" s="2">
        <f t="shared" si="43"/>
        <v>10000</v>
      </c>
    </row>
    <row r="110" spans="1:15" ht="54" customHeight="1" x14ac:dyDescent="0.25">
      <c r="A110" s="8" t="s">
        <v>48</v>
      </c>
      <c r="B110" s="9" t="s">
        <v>25</v>
      </c>
      <c r="C110" s="9" t="s">
        <v>67</v>
      </c>
      <c r="D110" s="9" t="s">
        <v>21</v>
      </c>
      <c r="E110" s="9" t="s">
        <v>247</v>
      </c>
      <c r="F110" s="9" t="s">
        <v>40</v>
      </c>
      <c r="G110" s="10">
        <v>10000</v>
      </c>
      <c r="H110" s="32">
        <v>-128</v>
      </c>
      <c r="I110" s="10">
        <f t="shared" si="41"/>
        <v>9872</v>
      </c>
      <c r="J110" s="10">
        <v>10000</v>
      </c>
      <c r="K110" s="2">
        <v>0</v>
      </c>
      <c r="L110" s="2">
        <f t="shared" si="42"/>
        <v>10000</v>
      </c>
      <c r="M110" s="10">
        <v>10000</v>
      </c>
      <c r="N110" s="2">
        <v>0</v>
      </c>
      <c r="O110" s="2">
        <f t="shared" si="43"/>
        <v>10000</v>
      </c>
    </row>
    <row r="111" spans="1:15" ht="15.6" customHeight="1" x14ac:dyDescent="0.25">
      <c r="A111" s="41" t="s">
        <v>79</v>
      </c>
      <c r="B111" s="42" t="s">
        <v>25</v>
      </c>
      <c r="C111" s="44" t="s">
        <v>29</v>
      </c>
      <c r="D111" s="42"/>
      <c r="E111" s="42"/>
      <c r="F111" s="42"/>
      <c r="G111" s="43">
        <f>G112+G122+G126+G136+G143</f>
        <v>22062808.579999998</v>
      </c>
      <c r="H111" s="6">
        <f>H112+H122+H126+H136+H143</f>
        <v>8616428.8300000001</v>
      </c>
      <c r="I111" s="6">
        <f t="shared" si="41"/>
        <v>30679237.409999996</v>
      </c>
      <c r="J111" s="43">
        <f>J112+J122+J126+J136+J143</f>
        <v>13729121.43</v>
      </c>
      <c r="K111" s="10">
        <f>K112+K118+K115</f>
        <v>0</v>
      </c>
      <c r="L111" s="34">
        <f t="shared" si="42"/>
        <v>13729121.43</v>
      </c>
      <c r="M111" s="43">
        <f>M112+M122+M126+M136+M143</f>
        <v>15737253.24</v>
      </c>
      <c r="N111" s="10">
        <f>N112+N118+N115</f>
        <v>0</v>
      </c>
      <c r="O111" s="34">
        <f t="shared" si="43"/>
        <v>15737253.24</v>
      </c>
    </row>
    <row r="112" spans="1:15" ht="19.8" customHeight="1" x14ac:dyDescent="0.25">
      <c r="A112" s="8" t="s">
        <v>80</v>
      </c>
      <c r="B112" s="9" t="s">
        <v>25</v>
      </c>
      <c r="C112" s="9" t="s">
        <v>29</v>
      </c>
      <c r="D112" s="9" t="s">
        <v>50</v>
      </c>
      <c r="E112" s="9"/>
      <c r="F112" s="9"/>
      <c r="G112" s="10">
        <f>G113+G116+G119</f>
        <v>6079699.4500000002</v>
      </c>
      <c r="H112" s="10">
        <f t="shared" ref="H112:I112" si="57">H113+H116+H119</f>
        <v>-640</v>
      </c>
      <c r="I112" s="10">
        <f t="shared" si="57"/>
        <v>6079059.4500000002</v>
      </c>
      <c r="J112" s="10">
        <f>J113+J116</f>
        <v>4325521.43</v>
      </c>
      <c r="K112" s="10">
        <f>K113</f>
        <v>0</v>
      </c>
      <c r="L112" s="2">
        <f t="shared" si="42"/>
        <v>4325521.43</v>
      </c>
      <c r="M112" s="10">
        <f>M113+M116</f>
        <v>2595093.41</v>
      </c>
      <c r="N112" s="10">
        <f>N113</f>
        <v>0</v>
      </c>
      <c r="O112" s="2">
        <f t="shared" si="43"/>
        <v>2595093.41</v>
      </c>
    </row>
    <row r="113" spans="1:15" ht="71.400000000000006" customHeight="1" x14ac:dyDescent="0.25">
      <c r="A113" s="8" t="s">
        <v>81</v>
      </c>
      <c r="B113" s="9" t="s">
        <v>25</v>
      </c>
      <c r="C113" s="9" t="s">
        <v>29</v>
      </c>
      <c r="D113" s="9" t="s">
        <v>50</v>
      </c>
      <c r="E113" s="9" t="s">
        <v>248</v>
      </c>
      <c r="F113" s="9"/>
      <c r="G113" s="10">
        <f t="shared" ref="G113:H114" si="58">G114</f>
        <v>25000</v>
      </c>
      <c r="H113" s="10">
        <f>H114</f>
        <v>-640</v>
      </c>
      <c r="I113" s="10">
        <f t="shared" si="41"/>
        <v>24360</v>
      </c>
      <c r="J113" s="10">
        <f t="shared" ref="J113:J114" si="59">J114</f>
        <v>25000</v>
      </c>
      <c r="K113" s="10">
        <f>K114</f>
        <v>0</v>
      </c>
      <c r="L113" s="2">
        <f t="shared" si="42"/>
        <v>25000</v>
      </c>
      <c r="M113" s="10">
        <f t="shared" ref="M113:M114" si="60">M114</f>
        <v>25000</v>
      </c>
      <c r="N113" s="10">
        <f>N114</f>
        <v>0</v>
      </c>
      <c r="O113" s="2">
        <f t="shared" si="43"/>
        <v>25000</v>
      </c>
    </row>
    <row r="114" spans="1:15" ht="34.799999999999997" customHeight="1" x14ac:dyDescent="0.25">
      <c r="A114" s="8" t="s">
        <v>37</v>
      </c>
      <c r="B114" s="9" t="s">
        <v>25</v>
      </c>
      <c r="C114" s="9" t="s">
        <v>29</v>
      </c>
      <c r="D114" s="9" t="s">
        <v>50</v>
      </c>
      <c r="E114" s="9" t="s">
        <v>248</v>
      </c>
      <c r="F114" s="9" t="s">
        <v>38</v>
      </c>
      <c r="G114" s="10">
        <f t="shared" si="58"/>
        <v>25000</v>
      </c>
      <c r="H114" s="10">
        <f t="shared" si="58"/>
        <v>-640</v>
      </c>
      <c r="I114" s="10">
        <f t="shared" si="41"/>
        <v>24360</v>
      </c>
      <c r="J114" s="10">
        <f t="shared" si="59"/>
        <v>25000</v>
      </c>
      <c r="K114" s="2">
        <v>0</v>
      </c>
      <c r="L114" s="2">
        <f t="shared" si="42"/>
        <v>25000</v>
      </c>
      <c r="M114" s="10">
        <f t="shared" si="60"/>
        <v>25000</v>
      </c>
      <c r="N114" s="2">
        <v>0</v>
      </c>
      <c r="O114" s="2">
        <f t="shared" si="43"/>
        <v>25000</v>
      </c>
    </row>
    <row r="115" spans="1:15" ht="46.8" customHeight="1" x14ac:dyDescent="0.25">
      <c r="A115" s="8" t="s">
        <v>48</v>
      </c>
      <c r="B115" s="9" t="s">
        <v>25</v>
      </c>
      <c r="C115" s="9" t="s">
        <v>29</v>
      </c>
      <c r="D115" s="9" t="s">
        <v>50</v>
      </c>
      <c r="E115" s="9" t="s">
        <v>248</v>
      </c>
      <c r="F115" s="9" t="s">
        <v>40</v>
      </c>
      <c r="G115" s="10">
        <v>25000</v>
      </c>
      <c r="H115" s="10">
        <v>-640</v>
      </c>
      <c r="I115" s="10">
        <f t="shared" si="41"/>
        <v>24360</v>
      </c>
      <c r="J115" s="10">
        <v>25000</v>
      </c>
      <c r="K115" s="10">
        <f>K116</f>
        <v>0</v>
      </c>
      <c r="L115" s="2">
        <f t="shared" si="42"/>
        <v>25000</v>
      </c>
      <c r="M115" s="10">
        <v>25000</v>
      </c>
      <c r="N115" s="10">
        <f>N116</f>
        <v>0</v>
      </c>
      <c r="O115" s="2">
        <f t="shared" si="43"/>
        <v>25000</v>
      </c>
    </row>
    <row r="116" spans="1:15" ht="129" customHeight="1" x14ac:dyDescent="0.25">
      <c r="A116" s="8" t="s">
        <v>82</v>
      </c>
      <c r="B116" s="9" t="s">
        <v>25</v>
      </c>
      <c r="C116" s="9" t="s">
        <v>29</v>
      </c>
      <c r="D116" s="9" t="s">
        <v>50</v>
      </c>
      <c r="E116" s="9" t="s">
        <v>249</v>
      </c>
      <c r="F116" s="9"/>
      <c r="G116" s="10">
        <f t="shared" ref="G116:H117" si="61">G117</f>
        <v>6030949.4500000002</v>
      </c>
      <c r="H116" s="10">
        <f>H117</f>
        <v>0</v>
      </c>
      <c r="I116" s="10">
        <f t="shared" si="41"/>
        <v>6030949.4500000002</v>
      </c>
      <c r="J116" s="10">
        <f t="shared" ref="J116:J117" si="62">J117</f>
        <v>4300521.43</v>
      </c>
      <c r="K116" s="10">
        <f>K117</f>
        <v>0</v>
      </c>
      <c r="L116" s="2">
        <f t="shared" si="42"/>
        <v>4300521.43</v>
      </c>
      <c r="M116" s="10">
        <f t="shared" ref="M116:M117" si="63">M117</f>
        <v>2570093.41</v>
      </c>
      <c r="N116" s="10">
        <f>N117</f>
        <v>0</v>
      </c>
      <c r="O116" s="2">
        <f t="shared" si="43"/>
        <v>2570093.41</v>
      </c>
    </row>
    <row r="117" spans="1:15" ht="34.799999999999997" customHeight="1" x14ac:dyDescent="0.25">
      <c r="A117" s="8" t="s">
        <v>37</v>
      </c>
      <c r="B117" s="9" t="s">
        <v>25</v>
      </c>
      <c r="C117" s="9" t="s">
        <v>29</v>
      </c>
      <c r="D117" s="9" t="s">
        <v>50</v>
      </c>
      <c r="E117" s="9" t="s">
        <v>249</v>
      </c>
      <c r="F117" s="9" t="s">
        <v>38</v>
      </c>
      <c r="G117" s="10">
        <f t="shared" si="61"/>
        <v>6030949.4500000002</v>
      </c>
      <c r="H117" s="10">
        <f t="shared" si="61"/>
        <v>0</v>
      </c>
      <c r="I117" s="10">
        <f t="shared" si="41"/>
        <v>6030949.4500000002</v>
      </c>
      <c r="J117" s="10">
        <f t="shared" si="62"/>
        <v>4300521.43</v>
      </c>
      <c r="K117" s="2">
        <v>0</v>
      </c>
      <c r="L117" s="2">
        <f t="shared" si="42"/>
        <v>4300521.43</v>
      </c>
      <c r="M117" s="10">
        <f t="shared" si="63"/>
        <v>2570093.41</v>
      </c>
      <c r="N117" s="2">
        <v>0</v>
      </c>
      <c r="O117" s="2">
        <f t="shared" si="43"/>
        <v>2570093.41</v>
      </c>
    </row>
    <row r="118" spans="1:15" ht="48.6" customHeight="1" x14ac:dyDescent="0.25">
      <c r="A118" s="8" t="s">
        <v>48</v>
      </c>
      <c r="B118" s="9" t="s">
        <v>25</v>
      </c>
      <c r="C118" s="9" t="s">
        <v>29</v>
      </c>
      <c r="D118" s="9" t="s">
        <v>50</v>
      </c>
      <c r="E118" s="9" t="s">
        <v>249</v>
      </c>
      <c r="F118" s="9" t="s">
        <v>40</v>
      </c>
      <c r="G118" s="10">
        <v>6030949.4500000002</v>
      </c>
      <c r="H118" s="10">
        <v>0</v>
      </c>
      <c r="I118" s="10">
        <f t="shared" si="41"/>
        <v>6030949.4500000002</v>
      </c>
      <c r="J118" s="10">
        <v>4300521.43</v>
      </c>
      <c r="K118" s="10">
        <f>K122</f>
        <v>0</v>
      </c>
      <c r="L118" s="2">
        <f t="shared" si="42"/>
        <v>4300521.43</v>
      </c>
      <c r="M118" s="10">
        <v>2570093.41</v>
      </c>
      <c r="N118" s="10">
        <f>N122</f>
        <v>0</v>
      </c>
      <c r="O118" s="2">
        <f t="shared" si="43"/>
        <v>2570093.41</v>
      </c>
    </row>
    <row r="119" spans="1:15" ht="33" customHeight="1" x14ac:dyDescent="0.25">
      <c r="A119" s="52" t="s">
        <v>375</v>
      </c>
      <c r="B119" s="78" t="s">
        <v>25</v>
      </c>
      <c r="C119" s="9" t="s">
        <v>29</v>
      </c>
      <c r="D119" s="9" t="s">
        <v>50</v>
      </c>
      <c r="E119" s="9" t="s">
        <v>376</v>
      </c>
      <c r="F119" s="9"/>
      <c r="G119" s="10">
        <f>G120</f>
        <v>23750</v>
      </c>
      <c r="H119" s="10">
        <f>H120</f>
        <v>0</v>
      </c>
      <c r="I119" s="10">
        <f t="shared" si="41"/>
        <v>23750</v>
      </c>
      <c r="J119" s="10">
        <v>0</v>
      </c>
      <c r="K119" s="10">
        <v>0</v>
      </c>
      <c r="L119" s="2">
        <v>0</v>
      </c>
      <c r="M119" s="10">
        <v>0</v>
      </c>
      <c r="N119" s="10">
        <v>0</v>
      </c>
      <c r="O119" s="2">
        <v>0</v>
      </c>
    </row>
    <row r="120" spans="1:15" ht="31.8" customHeight="1" x14ac:dyDescent="0.25">
      <c r="A120" s="8" t="s">
        <v>37</v>
      </c>
      <c r="B120" s="9" t="s">
        <v>25</v>
      </c>
      <c r="C120" s="9" t="s">
        <v>29</v>
      </c>
      <c r="D120" s="9" t="s">
        <v>50</v>
      </c>
      <c r="E120" s="9" t="s">
        <v>376</v>
      </c>
      <c r="F120" s="9" t="s">
        <v>38</v>
      </c>
      <c r="G120" s="10">
        <f>G121</f>
        <v>23750</v>
      </c>
      <c r="H120" s="10">
        <f>H121</f>
        <v>0</v>
      </c>
      <c r="I120" s="10">
        <f t="shared" si="41"/>
        <v>23750</v>
      </c>
      <c r="J120" s="10">
        <v>0</v>
      </c>
      <c r="K120" s="10">
        <v>0</v>
      </c>
      <c r="L120" s="2">
        <v>0</v>
      </c>
      <c r="M120" s="10">
        <v>0</v>
      </c>
      <c r="N120" s="10">
        <v>0</v>
      </c>
      <c r="O120" s="2">
        <v>0</v>
      </c>
    </row>
    <row r="121" spans="1:15" ht="48.6" customHeight="1" x14ac:dyDescent="0.25">
      <c r="A121" s="8" t="s">
        <v>48</v>
      </c>
      <c r="B121" s="9" t="s">
        <v>25</v>
      </c>
      <c r="C121" s="9" t="s">
        <v>29</v>
      </c>
      <c r="D121" s="9" t="s">
        <v>50</v>
      </c>
      <c r="E121" s="9" t="s">
        <v>376</v>
      </c>
      <c r="F121" s="9" t="s">
        <v>40</v>
      </c>
      <c r="G121" s="10">
        <v>23750</v>
      </c>
      <c r="H121" s="10">
        <v>0</v>
      </c>
      <c r="I121" s="10">
        <f t="shared" si="41"/>
        <v>23750</v>
      </c>
      <c r="J121" s="10">
        <v>0</v>
      </c>
      <c r="K121" s="10">
        <v>0</v>
      </c>
      <c r="L121" s="2">
        <v>0</v>
      </c>
      <c r="M121" s="10">
        <v>0</v>
      </c>
      <c r="N121" s="10">
        <v>0</v>
      </c>
      <c r="O121" s="2">
        <v>0</v>
      </c>
    </row>
    <row r="122" spans="1:15" ht="18" customHeight="1" x14ac:dyDescent="0.25">
      <c r="A122" s="8" t="s">
        <v>83</v>
      </c>
      <c r="B122" s="9" t="s">
        <v>25</v>
      </c>
      <c r="C122" s="9" t="s">
        <v>29</v>
      </c>
      <c r="D122" s="9" t="s">
        <v>84</v>
      </c>
      <c r="E122" s="9"/>
      <c r="F122" s="9"/>
      <c r="G122" s="10">
        <f t="shared" ref="G122:H124" si="64">G123</f>
        <v>121200</v>
      </c>
      <c r="H122" s="10">
        <f>H123</f>
        <v>-33330</v>
      </c>
      <c r="I122" s="10">
        <f t="shared" si="41"/>
        <v>87870</v>
      </c>
      <c r="J122" s="10">
        <f t="shared" ref="J122:J124" si="65">J123</f>
        <v>121200</v>
      </c>
      <c r="K122" s="10">
        <f>K123</f>
        <v>0</v>
      </c>
      <c r="L122" s="2">
        <f t="shared" si="42"/>
        <v>121200</v>
      </c>
      <c r="M122" s="10">
        <f t="shared" ref="M122:M124" si="66">M123</f>
        <v>121200</v>
      </c>
      <c r="N122" s="10">
        <f>N123</f>
        <v>0</v>
      </c>
      <c r="O122" s="2">
        <f t="shared" si="43"/>
        <v>121200</v>
      </c>
    </row>
    <row r="123" spans="1:15" ht="47.4" customHeight="1" x14ac:dyDescent="0.25">
      <c r="A123" s="8" t="s">
        <v>85</v>
      </c>
      <c r="B123" s="9" t="s">
        <v>25</v>
      </c>
      <c r="C123" s="9" t="s">
        <v>29</v>
      </c>
      <c r="D123" s="9" t="s">
        <v>84</v>
      </c>
      <c r="E123" s="9" t="s">
        <v>250</v>
      </c>
      <c r="F123" s="9"/>
      <c r="G123" s="10">
        <f t="shared" si="64"/>
        <v>121200</v>
      </c>
      <c r="H123" s="10">
        <f t="shared" si="64"/>
        <v>-33330</v>
      </c>
      <c r="I123" s="10">
        <f t="shared" si="41"/>
        <v>87870</v>
      </c>
      <c r="J123" s="10">
        <f t="shared" si="65"/>
        <v>121200</v>
      </c>
      <c r="K123" s="2">
        <v>0</v>
      </c>
      <c r="L123" s="2">
        <f t="shared" si="42"/>
        <v>121200</v>
      </c>
      <c r="M123" s="10">
        <f t="shared" si="66"/>
        <v>121200</v>
      </c>
      <c r="N123" s="2">
        <v>0</v>
      </c>
      <c r="O123" s="2">
        <f t="shared" si="43"/>
        <v>121200</v>
      </c>
    </row>
    <row r="124" spans="1:15" ht="31.8" customHeight="1" x14ac:dyDescent="0.25">
      <c r="A124" s="8" t="s">
        <v>37</v>
      </c>
      <c r="B124" s="9" t="s">
        <v>25</v>
      </c>
      <c r="C124" s="9" t="s">
        <v>29</v>
      </c>
      <c r="D124" s="9" t="s">
        <v>84</v>
      </c>
      <c r="E124" s="9" t="s">
        <v>250</v>
      </c>
      <c r="F124" s="9" t="s">
        <v>38</v>
      </c>
      <c r="G124" s="10">
        <f t="shared" si="64"/>
        <v>121200</v>
      </c>
      <c r="H124" s="10">
        <f t="shared" ref="H124" si="67">H125</f>
        <v>-33330</v>
      </c>
      <c r="I124" s="10">
        <f t="shared" si="41"/>
        <v>87870</v>
      </c>
      <c r="J124" s="10">
        <f t="shared" si="65"/>
        <v>121200</v>
      </c>
      <c r="K124" s="10">
        <f t="shared" ref="K124:K126" si="68">K125</f>
        <v>0</v>
      </c>
      <c r="L124" s="2">
        <f t="shared" si="42"/>
        <v>121200</v>
      </c>
      <c r="M124" s="10">
        <f t="shared" si="66"/>
        <v>121200</v>
      </c>
      <c r="N124" s="10">
        <f t="shared" ref="N124:N126" si="69">N125</f>
        <v>0</v>
      </c>
      <c r="O124" s="2">
        <f t="shared" si="43"/>
        <v>121200</v>
      </c>
    </row>
    <row r="125" spans="1:15" ht="46.8" customHeight="1" x14ac:dyDescent="0.25">
      <c r="A125" s="8" t="s">
        <v>39</v>
      </c>
      <c r="B125" s="9" t="s">
        <v>25</v>
      </c>
      <c r="C125" s="9" t="s">
        <v>29</v>
      </c>
      <c r="D125" s="9" t="s">
        <v>84</v>
      </c>
      <c r="E125" s="9" t="s">
        <v>250</v>
      </c>
      <c r="F125" s="9" t="s">
        <v>40</v>
      </c>
      <c r="G125" s="10">
        <v>121200</v>
      </c>
      <c r="H125" s="10">
        <v>-33330</v>
      </c>
      <c r="I125" s="10">
        <f t="shared" si="41"/>
        <v>87870</v>
      </c>
      <c r="J125" s="10">
        <v>121200</v>
      </c>
      <c r="K125" s="10">
        <f t="shared" si="68"/>
        <v>0</v>
      </c>
      <c r="L125" s="2">
        <f t="shared" si="42"/>
        <v>121200</v>
      </c>
      <c r="M125" s="10">
        <v>121200</v>
      </c>
      <c r="N125" s="10">
        <f t="shared" si="69"/>
        <v>0</v>
      </c>
      <c r="O125" s="2">
        <f t="shared" si="43"/>
        <v>121200</v>
      </c>
    </row>
    <row r="126" spans="1:15" ht="16.8" customHeight="1" x14ac:dyDescent="0.25">
      <c r="A126" s="8" t="s">
        <v>86</v>
      </c>
      <c r="B126" s="9" t="s">
        <v>25</v>
      </c>
      <c r="C126" s="9" t="s">
        <v>29</v>
      </c>
      <c r="D126" s="9" t="s">
        <v>87</v>
      </c>
      <c r="E126" s="9"/>
      <c r="F126" s="9"/>
      <c r="G126" s="10">
        <f>G127+G133+G130</f>
        <v>3557014.07</v>
      </c>
      <c r="H126" s="10">
        <f>H127+H133+H130</f>
        <v>46969.89</v>
      </c>
      <c r="I126" s="10">
        <f t="shared" si="41"/>
        <v>3603983.96</v>
      </c>
      <c r="J126" s="10">
        <f>J127+J133+J130</f>
        <v>3419400</v>
      </c>
      <c r="K126" s="10">
        <f t="shared" si="68"/>
        <v>0</v>
      </c>
      <c r="L126" s="2">
        <f t="shared" si="42"/>
        <v>3419400</v>
      </c>
      <c r="M126" s="10">
        <f>M127+M133+M130</f>
        <v>3423500</v>
      </c>
      <c r="N126" s="10">
        <f t="shared" si="69"/>
        <v>0</v>
      </c>
      <c r="O126" s="2">
        <f t="shared" si="43"/>
        <v>3423500</v>
      </c>
    </row>
    <row r="127" spans="1:15" ht="118.2" customHeight="1" x14ac:dyDescent="0.25">
      <c r="A127" s="8" t="s">
        <v>88</v>
      </c>
      <c r="B127" s="9" t="s">
        <v>25</v>
      </c>
      <c r="C127" s="9" t="s">
        <v>29</v>
      </c>
      <c r="D127" s="9" t="s">
        <v>87</v>
      </c>
      <c r="E127" s="9" t="s">
        <v>251</v>
      </c>
      <c r="F127" s="9"/>
      <c r="G127" s="10">
        <f t="shared" ref="G127:G128" si="70">G128</f>
        <v>3232000</v>
      </c>
      <c r="H127" s="32">
        <v>0</v>
      </c>
      <c r="I127" s="10">
        <f t="shared" si="41"/>
        <v>3232000</v>
      </c>
      <c r="J127" s="10">
        <f t="shared" ref="J127:J128" si="71">J128</f>
        <v>3232000</v>
      </c>
      <c r="K127" s="2">
        <v>0</v>
      </c>
      <c r="L127" s="2">
        <f t="shared" si="42"/>
        <v>3232000</v>
      </c>
      <c r="M127" s="10">
        <f t="shared" ref="M127:M128" si="72">M128</f>
        <v>3232000</v>
      </c>
      <c r="N127" s="2">
        <v>0</v>
      </c>
      <c r="O127" s="2">
        <f t="shared" si="43"/>
        <v>3232000</v>
      </c>
    </row>
    <row r="128" spans="1:15" ht="21" customHeight="1" x14ac:dyDescent="0.25">
      <c r="A128" s="8" t="s">
        <v>41</v>
      </c>
      <c r="B128" s="9" t="s">
        <v>25</v>
      </c>
      <c r="C128" s="9" t="s">
        <v>29</v>
      </c>
      <c r="D128" s="9" t="s">
        <v>87</v>
      </c>
      <c r="E128" s="9" t="s">
        <v>251</v>
      </c>
      <c r="F128" s="9" t="s">
        <v>42</v>
      </c>
      <c r="G128" s="10">
        <f t="shared" si="70"/>
        <v>3232000</v>
      </c>
      <c r="H128" s="10">
        <v>0</v>
      </c>
      <c r="I128" s="10">
        <f>I129+I135+I132</f>
        <v>3603983.96</v>
      </c>
      <c r="J128" s="10">
        <f t="shared" si="71"/>
        <v>3232000</v>
      </c>
      <c r="K128" s="10">
        <f t="shared" ref="K128:N128" si="73">K129+K135</f>
        <v>0</v>
      </c>
      <c r="L128" s="2">
        <f t="shared" si="42"/>
        <v>3232000</v>
      </c>
      <c r="M128" s="10">
        <f t="shared" si="72"/>
        <v>3232000</v>
      </c>
      <c r="N128" s="10">
        <f t="shared" si="73"/>
        <v>0</v>
      </c>
      <c r="O128" s="2">
        <f t="shared" si="43"/>
        <v>3232000</v>
      </c>
    </row>
    <row r="129" spans="1:15" ht="66" customHeight="1" x14ac:dyDescent="0.25">
      <c r="A129" s="8" t="s">
        <v>89</v>
      </c>
      <c r="B129" s="9" t="s">
        <v>25</v>
      </c>
      <c r="C129" s="9" t="s">
        <v>29</v>
      </c>
      <c r="D129" s="9" t="s">
        <v>87</v>
      </c>
      <c r="E129" s="9" t="s">
        <v>251</v>
      </c>
      <c r="F129" s="9" t="s">
        <v>90</v>
      </c>
      <c r="G129" s="10">
        <v>3232000</v>
      </c>
      <c r="H129" s="10">
        <v>0</v>
      </c>
      <c r="I129" s="10">
        <f t="shared" si="41"/>
        <v>3232000</v>
      </c>
      <c r="J129" s="10">
        <v>3232000</v>
      </c>
      <c r="K129" s="10">
        <f>K130</f>
        <v>0</v>
      </c>
      <c r="L129" s="2">
        <f t="shared" si="42"/>
        <v>3232000</v>
      </c>
      <c r="M129" s="10">
        <v>3232000</v>
      </c>
      <c r="N129" s="10">
        <f>N130</f>
        <v>0</v>
      </c>
      <c r="O129" s="2">
        <f t="shared" si="43"/>
        <v>3232000</v>
      </c>
    </row>
    <row r="130" spans="1:15" ht="31.8" customHeight="1" x14ac:dyDescent="0.25">
      <c r="A130" s="8" t="s">
        <v>91</v>
      </c>
      <c r="B130" s="9" t="s">
        <v>25</v>
      </c>
      <c r="C130" s="9" t="s">
        <v>29</v>
      </c>
      <c r="D130" s="9" t="s">
        <v>87</v>
      </c>
      <c r="E130" s="9" t="s">
        <v>252</v>
      </c>
      <c r="F130" s="9"/>
      <c r="G130" s="10">
        <f t="shared" ref="G130:G131" si="74">G131</f>
        <v>204274.07</v>
      </c>
      <c r="H130" s="10">
        <f>H131</f>
        <v>24406.89</v>
      </c>
      <c r="I130" s="10">
        <f t="shared" si="41"/>
        <v>228680.96000000002</v>
      </c>
      <c r="J130" s="10">
        <f t="shared" ref="J130:J131" si="75">J131</f>
        <v>85000</v>
      </c>
      <c r="K130" s="10">
        <f>K131</f>
        <v>0</v>
      </c>
      <c r="L130" s="2">
        <f t="shared" si="42"/>
        <v>85000</v>
      </c>
      <c r="M130" s="10">
        <f t="shared" ref="M130:M131" si="76">M131</f>
        <v>85000</v>
      </c>
      <c r="N130" s="10">
        <f>N131</f>
        <v>0</v>
      </c>
      <c r="O130" s="2">
        <f t="shared" si="43"/>
        <v>85000</v>
      </c>
    </row>
    <row r="131" spans="1:15" ht="34.799999999999997" customHeight="1" x14ac:dyDescent="0.25">
      <c r="A131" s="8" t="s">
        <v>37</v>
      </c>
      <c r="B131" s="9" t="s">
        <v>25</v>
      </c>
      <c r="C131" s="9" t="s">
        <v>29</v>
      </c>
      <c r="D131" s="9" t="s">
        <v>87</v>
      </c>
      <c r="E131" s="9" t="s">
        <v>252</v>
      </c>
      <c r="F131" s="9" t="s">
        <v>38</v>
      </c>
      <c r="G131" s="10">
        <f t="shared" si="74"/>
        <v>204274.07</v>
      </c>
      <c r="H131" s="32">
        <f>H132</f>
        <v>24406.89</v>
      </c>
      <c r="I131" s="10">
        <f t="shared" si="41"/>
        <v>228680.96000000002</v>
      </c>
      <c r="J131" s="10">
        <f t="shared" si="75"/>
        <v>85000</v>
      </c>
      <c r="K131" s="38">
        <v>0</v>
      </c>
      <c r="L131" s="2">
        <f t="shared" si="42"/>
        <v>85000</v>
      </c>
      <c r="M131" s="10">
        <f t="shared" si="76"/>
        <v>85000</v>
      </c>
      <c r="N131" s="38">
        <v>0</v>
      </c>
      <c r="O131" s="2">
        <f t="shared" si="43"/>
        <v>85000</v>
      </c>
    </row>
    <row r="132" spans="1:15" ht="48" customHeight="1" x14ac:dyDescent="0.25">
      <c r="A132" s="8" t="s">
        <v>39</v>
      </c>
      <c r="B132" s="9" t="s">
        <v>25</v>
      </c>
      <c r="C132" s="9" t="s">
        <v>29</v>
      </c>
      <c r="D132" s="9" t="s">
        <v>87</v>
      </c>
      <c r="E132" s="9" t="s">
        <v>252</v>
      </c>
      <c r="F132" s="9" t="s">
        <v>40</v>
      </c>
      <c r="G132" s="10">
        <v>204274.07</v>
      </c>
      <c r="H132" s="10">
        <v>24406.89</v>
      </c>
      <c r="I132" s="10">
        <f>G132+H132</f>
        <v>228680.96000000002</v>
      </c>
      <c r="J132" s="10">
        <v>85000</v>
      </c>
      <c r="K132" s="39">
        <f>K133</f>
        <v>0</v>
      </c>
      <c r="L132" s="2">
        <f t="shared" si="42"/>
        <v>85000</v>
      </c>
      <c r="M132" s="10">
        <v>85000</v>
      </c>
      <c r="N132" s="38">
        <v>0</v>
      </c>
      <c r="O132" s="2">
        <f t="shared" si="43"/>
        <v>85000</v>
      </c>
    </row>
    <row r="133" spans="1:15" ht="34.799999999999997" customHeight="1" x14ac:dyDescent="0.25">
      <c r="A133" s="8" t="s">
        <v>92</v>
      </c>
      <c r="B133" s="9" t="s">
        <v>25</v>
      </c>
      <c r="C133" s="9" t="s">
        <v>29</v>
      </c>
      <c r="D133" s="9" t="s">
        <v>87</v>
      </c>
      <c r="E133" s="9" t="s">
        <v>253</v>
      </c>
      <c r="F133" s="9"/>
      <c r="G133" s="10">
        <f t="shared" ref="G133:G134" si="77">G134</f>
        <v>120740</v>
      </c>
      <c r="H133" s="10">
        <f>H134</f>
        <v>22563</v>
      </c>
      <c r="I133" s="10">
        <f>G133+H133</f>
        <v>143303</v>
      </c>
      <c r="J133" s="10">
        <f t="shared" ref="J133:K134" si="78">J134</f>
        <v>102400</v>
      </c>
      <c r="K133" s="10">
        <f t="shared" si="78"/>
        <v>0</v>
      </c>
      <c r="L133" s="2">
        <f t="shared" si="42"/>
        <v>102400</v>
      </c>
      <c r="M133" s="10">
        <f t="shared" ref="M133:M134" si="79">M134</f>
        <v>106500</v>
      </c>
      <c r="N133" s="38">
        <v>0</v>
      </c>
      <c r="O133" s="2">
        <f t="shared" si="43"/>
        <v>106500</v>
      </c>
    </row>
    <row r="134" spans="1:15" ht="23.4" customHeight="1" x14ac:dyDescent="0.25">
      <c r="A134" s="8" t="s">
        <v>41</v>
      </c>
      <c r="B134" s="9" t="s">
        <v>25</v>
      </c>
      <c r="C134" s="9" t="s">
        <v>29</v>
      </c>
      <c r="D134" s="9" t="s">
        <v>87</v>
      </c>
      <c r="E134" s="9" t="s">
        <v>253</v>
      </c>
      <c r="F134" s="9" t="s">
        <v>42</v>
      </c>
      <c r="G134" s="10">
        <f t="shared" si="77"/>
        <v>120740</v>
      </c>
      <c r="H134" s="32">
        <f>H135</f>
        <v>22563</v>
      </c>
      <c r="I134" s="10">
        <f>G134:G135+H134</f>
        <v>143303</v>
      </c>
      <c r="J134" s="10">
        <f t="shared" si="78"/>
        <v>102400</v>
      </c>
      <c r="K134" s="10">
        <f t="shared" si="78"/>
        <v>0</v>
      </c>
      <c r="L134" s="2">
        <f t="shared" si="42"/>
        <v>102400</v>
      </c>
      <c r="M134" s="10">
        <f t="shared" si="79"/>
        <v>106500</v>
      </c>
      <c r="N134" s="38">
        <v>0</v>
      </c>
      <c r="O134" s="2">
        <f t="shared" si="43"/>
        <v>106500</v>
      </c>
    </row>
    <row r="135" spans="1:15" ht="22.8" customHeight="1" x14ac:dyDescent="0.25">
      <c r="A135" s="8" t="s">
        <v>61</v>
      </c>
      <c r="B135" s="9" t="s">
        <v>25</v>
      </c>
      <c r="C135" s="9" t="s">
        <v>29</v>
      </c>
      <c r="D135" s="9" t="s">
        <v>87</v>
      </c>
      <c r="E135" s="9" t="s">
        <v>253</v>
      </c>
      <c r="F135" s="9" t="s">
        <v>44</v>
      </c>
      <c r="G135" s="10">
        <v>120740</v>
      </c>
      <c r="H135" s="10">
        <v>22563</v>
      </c>
      <c r="I135" s="10">
        <f t="shared" si="41"/>
        <v>143303</v>
      </c>
      <c r="J135" s="10">
        <v>102400</v>
      </c>
      <c r="K135" s="10">
        <v>0</v>
      </c>
      <c r="L135" s="2">
        <f t="shared" si="42"/>
        <v>102400</v>
      </c>
      <c r="M135" s="10">
        <v>106500</v>
      </c>
      <c r="N135" s="10">
        <f>N136+N138</f>
        <v>0</v>
      </c>
      <c r="O135" s="2">
        <f t="shared" si="43"/>
        <v>106500</v>
      </c>
    </row>
    <row r="136" spans="1:15" ht="21.6" customHeight="1" x14ac:dyDescent="0.25">
      <c r="A136" s="8" t="s">
        <v>93</v>
      </c>
      <c r="B136" s="9" t="s">
        <v>25</v>
      </c>
      <c r="C136" s="9" t="s">
        <v>29</v>
      </c>
      <c r="D136" s="9" t="s">
        <v>71</v>
      </c>
      <c r="E136" s="9"/>
      <c r="F136" s="9"/>
      <c r="G136" s="10">
        <f>G137+G140</f>
        <v>12269895.060000001</v>
      </c>
      <c r="H136" s="10">
        <f>H137+H140</f>
        <v>8603428.9399999995</v>
      </c>
      <c r="I136" s="10">
        <f t="shared" si="41"/>
        <v>20873324</v>
      </c>
      <c r="J136" s="10">
        <f t="shared" ref="J136:J138" si="80">J137</f>
        <v>5848000</v>
      </c>
      <c r="K136" s="10">
        <f>K137</f>
        <v>0</v>
      </c>
      <c r="L136" s="2">
        <f t="shared" si="42"/>
        <v>5848000</v>
      </c>
      <c r="M136" s="10">
        <f t="shared" ref="M136:M138" si="81">M137</f>
        <v>6118500</v>
      </c>
      <c r="N136" s="10">
        <f>N137</f>
        <v>0</v>
      </c>
      <c r="O136" s="2">
        <f t="shared" si="43"/>
        <v>6118500</v>
      </c>
    </row>
    <row r="137" spans="1:15" ht="52.8" customHeight="1" x14ac:dyDescent="0.25">
      <c r="A137" s="8" t="s">
        <v>94</v>
      </c>
      <c r="B137" s="9" t="s">
        <v>25</v>
      </c>
      <c r="C137" s="9" t="s">
        <v>29</v>
      </c>
      <c r="D137" s="9" t="s">
        <v>71</v>
      </c>
      <c r="E137" s="9" t="s">
        <v>254</v>
      </c>
      <c r="F137" s="9"/>
      <c r="G137" s="10">
        <f>G138</f>
        <v>5359414.2</v>
      </c>
      <c r="H137" s="32">
        <f>H138</f>
        <v>301908.78999999998</v>
      </c>
      <c r="I137" s="10">
        <f t="shared" si="41"/>
        <v>5661322.9900000002</v>
      </c>
      <c r="J137" s="10">
        <f t="shared" si="80"/>
        <v>5848000</v>
      </c>
      <c r="K137" s="2">
        <v>0</v>
      </c>
      <c r="L137" s="2">
        <f t="shared" si="42"/>
        <v>5848000</v>
      </c>
      <c r="M137" s="10">
        <f t="shared" si="81"/>
        <v>6118500</v>
      </c>
      <c r="N137" s="2">
        <v>0</v>
      </c>
      <c r="O137" s="2">
        <f t="shared" si="43"/>
        <v>6118500</v>
      </c>
    </row>
    <row r="138" spans="1:15" ht="34.799999999999997" customHeight="1" x14ac:dyDescent="0.25">
      <c r="A138" s="8" t="s">
        <v>37</v>
      </c>
      <c r="B138" s="9" t="s">
        <v>25</v>
      </c>
      <c r="C138" s="9" t="s">
        <v>29</v>
      </c>
      <c r="D138" s="9" t="s">
        <v>71</v>
      </c>
      <c r="E138" s="9" t="s">
        <v>254</v>
      </c>
      <c r="F138" s="9" t="s">
        <v>38</v>
      </c>
      <c r="G138" s="10">
        <f>G139</f>
        <v>5359414.2</v>
      </c>
      <c r="H138" s="10">
        <f>H139</f>
        <v>301908.78999999998</v>
      </c>
      <c r="I138" s="10">
        <f t="shared" si="41"/>
        <v>5661322.9900000002</v>
      </c>
      <c r="J138" s="10">
        <f t="shared" si="80"/>
        <v>5848000</v>
      </c>
      <c r="K138" s="10">
        <f>K139</f>
        <v>0</v>
      </c>
      <c r="L138" s="2">
        <f t="shared" si="42"/>
        <v>5848000</v>
      </c>
      <c r="M138" s="10">
        <f t="shared" si="81"/>
        <v>6118500</v>
      </c>
      <c r="N138" s="10">
        <f>N139</f>
        <v>0</v>
      </c>
      <c r="O138" s="2">
        <f t="shared" si="43"/>
        <v>6118500</v>
      </c>
    </row>
    <row r="139" spans="1:15" ht="50.4" customHeight="1" x14ac:dyDescent="0.25">
      <c r="A139" s="8" t="s">
        <v>39</v>
      </c>
      <c r="B139" s="9" t="s">
        <v>25</v>
      </c>
      <c r="C139" s="9" t="s">
        <v>29</v>
      </c>
      <c r="D139" s="9" t="s">
        <v>71</v>
      </c>
      <c r="E139" s="9" t="s">
        <v>254</v>
      </c>
      <c r="F139" s="9" t="s">
        <v>40</v>
      </c>
      <c r="G139" s="10">
        <v>5359414.2</v>
      </c>
      <c r="H139" s="32">
        <v>301908.78999999998</v>
      </c>
      <c r="I139" s="10">
        <f t="shared" si="41"/>
        <v>5661322.9900000002</v>
      </c>
      <c r="J139" s="10">
        <v>5848000</v>
      </c>
      <c r="K139" s="2">
        <v>0</v>
      </c>
      <c r="L139" s="2">
        <f t="shared" si="42"/>
        <v>5848000</v>
      </c>
      <c r="M139" s="10">
        <v>6118500</v>
      </c>
      <c r="N139" s="2">
        <v>0</v>
      </c>
      <c r="O139" s="2">
        <f t="shared" si="43"/>
        <v>6118500</v>
      </c>
    </row>
    <row r="140" spans="1:15" ht="54" customHeight="1" x14ac:dyDescent="0.25">
      <c r="A140" s="8" t="s">
        <v>322</v>
      </c>
      <c r="B140" s="9" t="s">
        <v>25</v>
      </c>
      <c r="C140" s="9" t="s">
        <v>29</v>
      </c>
      <c r="D140" s="9" t="s">
        <v>71</v>
      </c>
      <c r="E140" s="9" t="s">
        <v>369</v>
      </c>
      <c r="F140" s="9"/>
      <c r="G140" s="10">
        <f>G141</f>
        <v>6910480.8600000003</v>
      </c>
      <c r="H140" s="32">
        <f>H141</f>
        <v>8301520.1500000004</v>
      </c>
      <c r="I140" s="10">
        <f t="shared" si="41"/>
        <v>15212001.010000002</v>
      </c>
      <c r="J140" s="10">
        <f>J141</f>
        <v>0</v>
      </c>
      <c r="K140" s="10">
        <f>K141</f>
        <v>0</v>
      </c>
      <c r="L140" s="2">
        <f t="shared" si="42"/>
        <v>0</v>
      </c>
      <c r="M140" s="10">
        <f>M141</f>
        <v>0</v>
      </c>
      <c r="N140" s="10">
        <f>N141</f>
        <v>0</v>
      </c>
      <c r="O140" s="2">
        <f t="shared" si="43"/>
        <v>0</v>
      </c>
    </row>
    <row r="141" spans="1:15" ht="38.4" customHeight="1" x14ac:dyDescent="0.25">
      <c r="A141" s="8" t="s">
        <v>37</v>
      </c>
      <c r="B141" s="9" t="s">
        <v>25</v>
      </c>
      <c r="C141" s="9" t="s">
        <v>29</v>
      </c>
      <c r="D141" s="9" t="s">
        <v>71</v>
      </c>
      <c r="E141" s="9" t="s">
        <v>369</v>
      </c>
      <c r="F141" s="9" t="s">
        <v>38</v>
      </c>
      <c r="G141" s="10">
        <f>G142</f>
        <v>6910480.8600000003</v>
      </c>
      <c r="H141" s="32">
        <f>H142</f>
        <v>8301520.1500000004</v>
      </c>
      <c r="I141" s="10">
        <f t="shared" si="41"/>
        <v>15212001.010000002</v>
      </c>
      <c r="J141" s="10">
        <f>J142</f>
        <v>0</v>
      </c>
      <c r="K141" s="10">
        <f>K142</f>
        <v>0</v>
      </c>
      <c r="L141" s="2">
        <f t="shared" si="42"/>
        <v>0</v>
      </c>
      <c r="M141" s="10">
        <f>M142</f>
        <v>0</v>
      </c>
      <c r="N141" s="10">
        <f>N142</f>
        <v>0</v>
      </c>
      <c r="O141" s="2">
        <f t="shared" si="43"/>
        <v>0</v>
      </c>
    </row>
    <row r="142" spans="1:15" ht="46.8" customHeight="1" x14ac:dyDescent="0.25">
      <c r="A142" s="8" t="s">
        <v>48</v>
      </c>
      <c r="B142" s="9" t="s">
        <v>25</v>
      </c>
      <c r="C142" s="9" t="s">
        <v>29</v>
      </c>
      <c r="D142" s="9" t="s">
        <v>71</v>
      </c>
      <c r="E142" s="9" t="s">
        <v>369</v>
      </c>
      <c r="F142" s="9" t="s">
        <v>40</v>
      </c>
      <c r="G142" s="10">
        <v>6910480.8600000003</v>
      </c>
      <c r="H142" s="32">
        <v>8301520.1500000004</v>
      </c>
      <c r="I142" s="10">
        <f t="shared" si="41"/>
        <v>15212001.010000002</v>
      </c>
      <c r="J142" s="10">
        <v>0</v>
      </c>
      <c r="K142" s="40">
        <v>0</v>
      </c>
      <c r="L142" s="2">
        <f t="shared" si="42"/>
        <v>0</v>
      </c>
      <c r="M142" s="10">
        <v>0</v>
      </c>
      <c r="N142" s="40">
        <v>0</v>
      </c>
      <c r="O142" s="2">
        <f t="shared" si="43"/>
        <v>0</v>
      </c>
    </row>
    <row r="143" spans="1:15" ht="34.799999999999997" customHeight="1" x14ac:dyDescent="0.25">
      <c r="A143" s="8" t="s">
        <v>95</v>
      </c>
      <c r="B143" s="9" t="s">
        <v>25</v>
      </c>
      <c r="C143" s="9" t="s">
        <v>29</v>
      </c>
      <c r="D143" s="9" t="s">
        <v>19</v>
      </c>
      <c r="E143" s="9"/>
      <c r="F143" s="9"/>
      <c r="G143" s="10">
        <f>G144+G147+G150</f>
        <v>35000</v>
      </c>
      <c r="H143" s="10">
        <f>H144+H147</f>
        <v>0</v>
      </c>
      <c r="I143" s="10">
        <f t="shared" si="41"/>
        <v>35000</v>
      </c>
      <c r="J143" s="10">
        <f>J144+J147</f>
        <v>15000</v>
      </c>
      <c r="K143" s="10">
        <f t="shared" ref="K143" si="82">K144+K154</f>
        <v>0</v>
      </c>
      <c r="L143" s="2">
        <f t="shared" si="42"/>
        <v>15000</v>
      </c>
      <c r="M143" s="10">
        <f>M144+M147</f>
        <v>3478959.83</v>
      </c>
      <c r="N143" s="10">
        <f t="shared" ref="N143" si="83">N144+N154</f>
        <v>0</v>
      </c>
      <c r="O143" s="2">
        <f t="shared" si="43"/>
        <v>3478959.83</v>
      </c>
    </row>
    <row r="144" spans="1:15" ht="32.4" customHeight="1" x14ac:dyDescent="0.25">
      <c r="A144" s="8" t="s">
        <v>96</v>
      </c>
      <c r="B144" s="9" t="s">
        <v>25</v>
      </c>
      <c r="C144" s="9" t="s">
        <v>29</v>
      </c>
      <c r="D144" s="9" t="s">
        <v>19</v>
      </c>
      <c r="E144" s="9" t="s">
        <v>255</v>
      </c>
      <c r="F144" s="9"/>
      <c r="G144" s="10">
        <f t="shared" ref="G144:G145" si="84">G145</f>
        <v>15000</v>
      </c>
      <c r="H144" s="10">
        <f>H145+H148</f>
        <v>0</v>
      </c>
      <c r="I144" s="10">
        <f t="shared" si="41"/>
        <v>15000</v>
      </c>
      <c r="J144" s="10">
        <f t="shared" ref="J144:J145" si="85">J145</f>
        <v>15000</v>
      </c>
      <c r="K144" s="10">
        <f>K145+K148</f>
        <v>0</v>
      </c>
      <c r="L144" s="2">
        <f t="shared" si="42"/>
        <v>15000</v>
      </c>
      <c r="M144" s="10">
        <f t="shared" ref="M144:M145" si="86">M145</f>
        <v>15000</v>
      </c>
      <c r="N144" s="10">
        <f>N145+N148</f>
        <v>0</v>
      </c>
      <c r="O144" s="2">
        <f t="shared" si="43"/>
        <v>15000</v>
      </c>
    </row>
    <row r="145" spans="1:15" ht="34.799999999999997" customHeight="1" x14ac:dyDescent="0.25">
      <c r="A145" s="8" t="s">
        <v>37</v>
      </c>
      <c r="B145" s="9" t="s">
        <v>25</v>
      </c>
      <c r="C145" s="9" t="s">
        <v>29</v>
      </c>
      <c r="D145" s="9" t="s">
        <v>19</v>
      </c>
      <c r="E145" s="9" t="s">
        <v>255</v>
      </c>
      <c r="F145" s="9" t="s">
        <v>38</v>
      </c>
      <c r="G145" s="10">
        <f t="shared" si="84"/>
        <v>15000</v>
      </c>
      <c r="H145" s="10">
        <f>H146</f>
        <v>0</v>
      </c>
      <c r="I145" s="10">
        <f t="shared" si="41"/>
        <v>15000</v>
      </c>
      <c r="J145" s="10">
        <f t="shared" si="85"/>
        <v>15000</v>
      </c>
      <c r="K145" s="10">
        <f>K146</f>
        <v>0</v>
      </c>
      <c r="L145" s="2">
        <f t="shared" si="42"/>
        <v>15000</v>
      </c>
      <c r="M145" s="10">
        <f t="shared" si="86"/>
        <v>15000</v>
      </c>
      <c r="N145" s="10">
        <f>N146</f>
        <v>0</v>
      </c>
      <c r="O145" s="2">
        <f t="shared" si="43"/>
        <v>15000</v>
      </c>
    </row>
    <row r="146" spans="1:15" ht="50.4" customHeight="1" x14ac:dyDescent="0.25">
      <c r="A146" s="8" t="s">
        <v>39</v>
      </c>
      <c r="B146" s="9" t="s">
        <v>25</v>
      </c>
      <c r="C146" s="9" t="s">
        <v>29</v>
      </c>
      <c r="D146" s="9" t="s">
        <v>19</v>
      </c>
      <c r="E146" s="9" t="s">
        <v>255</v>
      </c>
      <c r="F146" s="9" t="s">
        <v>40</v>
      </c>
      <c r="G146" s="10">
        <v>15000</v>
      </c>
      <c r="H146" s="10">
        <f>H147</f>
        <v>0</v>
      </c>
      <c r="I146" s="10">
        <f t="shared" si="41"/>
        <v>15000</v>
      </c>
      <c r="J146" s="10">
        <v>15000</v>
      </c>
      <c r="K146" s="10">
        <f>K147</f>
        <v>0</v>
      </c>
      <c r="L146" s="2">
        <f t="shared" si="42"/>
        <v>15000</v>
      </c>
      <c r="M146" s="10">
        <v>15000</v>
      </c>
      <c r="N146" s="10">
        <f>N147</f>
        <v>0</v>
      </c>
      <c r="O146" s="2">
        <f t="shared" si="43"/>
        <v>15000</v>
      </c>
    </row>
    <row r="147" spans="1:15" ht="28.8" customHeight="1" x14ac:dyDescent="0.25">
      <c r="A147" s="65" t="s">
        <v>348</v>
      </c>
      <c r="B147" s="9" t="s">
        <v>25</v>
      </c>
      <c r="C147" s="9" t="s">
        <v>29</v>
      </c>
      <c r="D147" s="9" t="s">
        <v>19</v>
      </c>
      <c r="E147" s="9" t="s">
        <v>349</v>
      </c>
      <c r="F147" s="9"/>
      <c r="G147" s="10">
        <f t="shared" ref="G147:H148" si="87">G148</f>
        <v>0</v>
      </c>
      <c r="H147" s="32">
        <v>0</v>
      </c>
      <c r="I147" s="10">
        <f t="shared" si="41"/>
        <v>0</v>
      </c>
      <c r="J147" s="10">
        <f t="shared" ref="J147:J148" si="88">J148</f>
        <v>0</v>
      </c>
      <c r="K147" s="2">
        <v>0</v>
      </c>
      <c r="L147" s="2">
        <f t="shared" si="42"/>
        <v>0</v>
      </c>
      <c r="M147" s="10">
        <f t="shared" ref="M147:M148" si="89">M148</f>
        <v>3463959.83</v>
      </c>
      <c r="N147" s="2">
        <v>0</v>
      </c>
      <c r="O147" s="2">
        <f t="shared" si="43"/>
        <v>3463959.83</v>
      </c>
    </row>
    <row r="148" spans="1:15" ht="34.799999999999997" customHeight="1" x14ac:dyDescent="0.25">
      <c r="A148" s="8" t="s">
        <v>47</v>
      </c>
      <c r="B148" s="9" t="s">
        <v>25</v>
      </c>
      <c r="C148" s="9" t="s">
        <v>29</v>
      </c>
      <c r="D148" s="9" t="s">
        <v>19</v>
      </c>
      <c r="E148" s="9" t="s">
        <v>349</v>
      </c>
      <c r="F148" s="9" t="s">
        <v>38</v>
      </c>
      <c r="G148" s="10">
        <f t="shared" si="87"/>
        <v>0</v>
      </c>
      <c r="H148" s="10">
        <f t="shared" si="87"/>
        <v>0</v>
      </c>
      <c r="I148" s="10">
        <f t="shared" si="41"/>
        <v>0</v>
      </c>
      <c r="J148" s="10">
        <f t="shared" si="88"/>
        <v>0</v>
      </c>
      <c r="K148" s="10">
        <f>K149</f>
        <v>0</v>
      </c>
      <c r="L148" s="2">
        <f t="shared" si="42"/>
        <v>0</v>
      </c>
      <c r="M148" s="10">
        <f t="shared" si="89"/>
        <v>3463959.83</v>
      </c>
      <c r="N148" s="10">
        <f>N149</f>
        <v>0</v>
      </c>
      <c r="O148" s="2">
        <f t="shared" si="43"/>
        <v>3463959.83</v>
      </c>
    </row>
    <row r="149" spans="1:15" ht="46.2" customHeight="1" x14ac:dyDescent="0.25">
      <c r="A149" s="8" t="s">
        <v>39</v>
      </c>
      <c r="B149" s="9" t="s">
        <v>25</v>
      </c>
      <c r="C149" s="9" t="s">
        <v>29</v>
      </c>
      <c r="D149" s="9" t="s">
        <v>19</v>
      </c>
      <c r="E149" s="9" t="s">
        <v>349</v>
      </c>
      <c r="F149" s="9" t="s">
        <v>40</v>
      </c>
      <c r="G149" s="47">
        <v>0</v>
      </c>
      <c r="H149" s="10">
        <v>0</v>
      </c>
      <c r="I149" s="10">
        <f t="shared" si="41"/>
        <v>0</v>
      </c>
      <c r="J149" s="10">
        <v>0</v>
      </c>
      <c r="K149" s="10">
        <f>K153</f>
        <v>0</v>
      </c>
      <c r="L149" s="2">
        <f t="shared" si="42"/>
        <v>0</v>
      </c>
      <c r="M149" s="10">
        <v>3463959.83</v>
      </c>
      <c r="N149" s="10">
        <f>N153</f>
        <v>0</v>
      </c>
      <c r="O149" s="2">
        <f t="shared" si="43"/>
        <v>3463959.83</v>
      </c>
    </row>
    <row r="150" spans="1:15" ht="83.4" customHeight="1" x14ac:dyDescent="0.25">
      <c r="A150" s="69" t="s">
        <v>350</v>
      </c>
      <c r="B150" s="70" t="s">
        <v>25</v>
      </c>
      <c r="C150" s="70" t="s">
        <v>29</v>
      </c>
      <c r="D150" s="70" t="s">
        <v>19</v>
      </c>
      <c r="E150" s="70" t="s">
        <v>351</v>
      </c>
      <c r="F150" s="70"/>
      <c r="G150" s="47">
        <f>G151</f>
        <v>20000</v>
      </c>
      <c r="H150" s="47">
        <f>H151</f>
        <v>0</v>
      </c>
      <c r="I150" s="10">
        <f t="shared" si="41"/>
        <v>20000</v>
      </c>
      <c r="J150" s="10">
        <f>J151</f>
        <v>0</v>
      </c>
      <c r="K150" s="10">
        <f>K151</f>
        <v>0</v>
      </c>
      <c r="L150" s="2">
        <f t="shared" si="42"/>
        <v>0</v>
      </c>
      <c r="M150" s="10">
        <f>M151</f>
        <v>0</v>
      </c>
      <c r="N150" s="10">
        <f>N151</f>
        <v>0</v>
      </c>
      <c r="O150" s="2">
        <f t="shared" si="43"/>
        <v>0</v>
      </c>
    </row>
    <row r="151" spans="1:15" ht="37.799999999999997" customHeight="1" x14ac:dyDescent="0.25">
      <c r="A151" s="69" t="s">
        <v>37</v>
      </c>
      <c r="B151" s="70" t="s">
        <v>25</v>
      </c>
      <c r="C151" s="70" t="s">
        <v>29</v>
      </c>
      <c r="D151" s="70" t="s">
        <v>19</v>
      </c>
      <c r="E151" s="70" t="s">
        <v>351</v>
      </c>
      <c r="F151" s="70" t="s">
        <v>38</v>
      </c>
      <c r="G151" s="47">
        <f>G152</f>
        <v>20000</v>
      </c>
      <c r="H151" s="47">
        <f>H152</f>
        <v>0</v>
      </c>
      <c r="I151" s="10">
        <f t="shared" si="41"/>
        <v>20000</v>
      </c>
      <c r="J151" s="10">
        <f>J152</f>
        <v>0</v>
      </c>
      <c r="K151" s="10">
        <f>K152</f>
        <v>0</v>
      </c>
      <c r="L151" s="2">
        <f t="shared" si="42"/>
        <v>0</v>
      </c>
      <c r="M151" s="10">
        <f>M152</f>
        <v>0</v>
      </c>
      <c r="N151" s="10">
        <f>N152</f>
        <v>0</v>
      </c>
      <c r="O151" s="2">
        <f t="shared" si="43"/>
        <v>0</v>
      </c>
    </row>
    <row r="152" spans="1:15" ht="54" customHeight="1" x14ac:dyDescent="0.25">
      <c r="A152" s="69" t="s">
        <v>39</v>
      </c>
      <c r="B152" s="70" t="s">
        <v>25</v>
      </c>
      <c r="C152" s="70" t="s">
        <v>29</v>
      </c>
      <c r="D152" s="70" t="s">
        <v>19</v>
      </c>
      <c r="E152" s="70" t="s">
        <v>351</v>
      </c>
      <c r="F152" s="70" t="s">
        <v>40</v>
      </c>
      <c r="G152" s="47">
        <v>20000</v>
      </c>
      <c r="H152" s="10">
        <v>0</v>
      </c>
      <c r="I152" s="10">
        <f t="shared" si="41"/>
        <v>20000</v>
      </c>
      <c r="J152" s="10">
        <v>0</v>
      </c>
      <c r="K152" s="57">
        <v>0</v>
      </c>
      <c r="L152" s="2">
        <f t="shared" si="42"/>
        <v>0</v>
      </c>
      <c r="M152" s="10">
        <v>0</v>
      </c>
      <c r="N152" s="57">
        <v>0</v>
      </c>
      <c r="O152" s="2">
        <f t="shared" si="43"/>
        <v>0</v>
      </c>
    </row>
    <row r="153" spans="1:15" ht="34.200000000000003" customHeight="1" x14ac:dyDescent="0.25">
      <c r="A153" s="41" t="s">
        <v>98</v>
      </c>
      <c r="B153" s="42" t="s">
        <v>25</v>
      </c>
      <c r="C153" s="44" t="s">
        <v>50</v>
      </c>
      <c r="D153" s="42"/>
      <c r="E153" s="42"/>
      <c r="F153" s="42"/>
      <c r="G153" s="43">
        <f>G154+G161+G177</f>
        <v>655844.77</v>
      </c>
      <c r="H153" s="43">
        <f>H154+H161+H177</f>
        <v>13006.550000000001</v>
      </c>
      <c r="I153" s="6">
        <f t="shared" si="41"/>
        <v>668851.32000000007</v>
      </c>
      <c r="J153" s="43">
        <f>J154+J161</f>
        <v>124800</v>
      </c>
      <c r="K153" s="2">
        <v>0</v>
      </c>
      <c r="L153" s="34">
        <f t="shared" si="42"/>
        <v>124800</v>
      </c>
      <c r="M153" s="43">
        <f>M154+M161</f>
        <v>4154800</v>
      </c>
      <c r="N153" s="2">
        <v>0</v>
      </c>
      <c r="O153" s="34">
        <f t="shared" si="43"/>
        <v>4154800</v>
      </c>
    </row>
    <row r="154" spans="1:15" ht="19.2" customHeight="1" x14ac:dyDescent="0.25">
      <c r="A154" s="8" t="s">
        <v>99</v>
      </c>
      <c r="B154" s="9" t="s">
        <v>25</v>
      </c>
      <c r="C154" s="9" t="s">
        <v>50</v>
      </c>
      <c r="D154" s="9" t="s">
        <v>27</v>
      </c>
      <c r="E154" s="9"/>
      <c r="F154" s="9"/>
      <c r="G154" s="10">
        <f>G155+G158</f>
        <v>275220.95999999996</v>
      </c>
      <c r="H154" s="10">
        <f>H158+H155</f>
        <v>23062.38</v>
      </c>
      <c r="I154" s="10">
        <f>I155+I158</f>
        <v>298283.33999999997</v>
      </c>
      <c r="J154" s="10">
        <f>J155+J158</f>
        <v>124800</v>
      </c>
      <c r="K154" s="10">
        <f>K155+K158+K164</f>
        <v>0</v>
      </c>
      <c r="L154" s="10">
        <f>L155+L158+L164</f>
        <v>124800</v>
      </c>
      <c r="M154" s="10">
        <f>M155+M158</f>
        <v>124800</v>
      </c>
      <c r="N154" s="10">
        <f>N155+N158+N164</f>
        <v>0</v>
      </c>
      <c r="O154" s="2">
        <f t="shared" si="43"/>
        <v>124800</v>
      </c>
    </row>
    <row r="155" spans="1:15" ht="81.599999999999994" customHeight="1" x14ac:dyDescent="0.25">
      <c r="A155" s="8" t="s">
        <v>100</v>
      </c>
      <c r="B155" s="9" t="s">
        <v>25</v>
      </c>
      <c r="C155" s="9" t="s">
        <v>50</v>
      </c>
      <c r="D155" s="9" t="s">
        <v>27</v>
      </c>
      <c r="E155" s="9" t="s">
        <v>256</v>
      </c>
      <c r="F155" s="9"/>
      <c r="G155" s="10">
        <f t="shared" ref="G155:G156" si="90">G156</f>
        <v>138582.24</v>
      </c>
      <c r="H155" s="10">
        <f>H156</f>
        <v>23062.38</v>
      </c>
      <c r="I155" s="10">
        <f t="shared" si="41"/>
        <v>161644.62</v>
      </c>
      <c r="J155" s="10">
        <f t="shared" ref="J155:J156" si="91">J156</f>
        <v>124800</v>
      </c>
      <c r="K155" s="10">
        <v>0</v>
      </c>
      <c r="L155" s="2">
        <f t="shared" si="42"/>
        <v>124800</v>
      </c>
      <c r="M155" s="10">
        <f t="shared" ref="M155:M156" si="92">M156</f>
        <v>124800</v>
      </c>
      <c r="N155" s="10">
        <v>0</v>
      </c>
      <c r="O155" s="2">
        <f t="shared" si="43"/>
        <v>124800</v>
      </c>
    </row>
    <row r="156" spans="1:15" ht="34.799999999999997" customHeight="1" x14ac:dyDescent="0.25">
      <c r="A156" s="8" t="s">
        <v>37</v>
      </c>
      <c r="B156" s="9" t="s">
        <v>25</v>
      </c>
      <c r="C156" s="9" t="s">
        <v>50</v>
      </c>
      <c r="D156" s="9" t="s">
        <v>27</v>
      </c>
      <c r="E156" s="9" t="s">
        <v>256</v>
      </c>
      <c r="F156" s="9" t="s">
        <v>38</v>
      </c>
      <c r="G156" s="10">
        <f t="shared" si="90"/>
        <v>138582.24</v>
      </c>
      <c r="H156" s="10">
        <f>H157</f>
        <v>23062.38</v>
      </c>
      <c r="I156" s="10">
        <f t="shared" si="41"/>
        <v>161644.62</v>
      </c>
      <c r="J156" s="10">
        <f t="shared" si="91"/>
        <v>124800</v>
      </c>
      <c r="K156" s="10">
        <v>0</v>
      </c>
      <c r="L156" s="2">
        <f t="shared" si="42"/>
        <v>124800</v>
      </c>
      <c r="M156" s="10">
        <f t="shared" si="92"/>
        <v>124800</v>
      </c>
      <c r="N156" s="10">
        <v>0</v>
      </c>
      <c r="O156" s="2">
        <f t="shared" si="43"/>
        <v>124800</v>
      </c>
    </row>
    <row r="157" spans="1:15" ht="49.8" customHeight="1" x14ac:dyDescent="0.25">
      <c r="A157" s="8" t="s">
        <v>39</v>
      </c>
      <c r="B157" s="9" t="s">
        <v>25</v>
      </c>
      <c r="C157" s="9" t="s">
        <v>50</v>
      </c>
      <c r="D157" s="9" t="s">
        <v>27</v>
      </c>
      <c r="E157" s="9" t="s">
        <v>256</v>
      </c>
      <c r="F157" s="9" t="s">
        <v>40</v>
      </c>
      <c r="G157" s="10">
        <v>138582.24</v>
      </c>
      <c r="H157" s="32">
        <v>23062.38</v>
      </c>
      <c r="I157" s="10">
        <f t="shared" si="41"/>
        <v>161644.62</v>
      </c>
      <c r="J157" s="10">
        <v>124800</v>
      </c>
      <c r="K157" s="2">
        <v>0</v>
      </c>
      <c r="L157" s="2">
        <f t="shared" si="42"/>
        <v>124800</v>
      </c>
      <c r="M157" s="10">
        <v>124800</v>
      </c>
      <c r="N157" s="2">
        <v>0</v>
      </c>
      <c r="O157" s="2">
        <f t="shared" si="43"/>
        <v>124800</v>
      </c>
    </row>
    <row r="158" spans="1:15" ht="142.80000000000001" customHeight="1" x14ac:dyDescent="0.25">
      <c r="A158" s="8" t="s">
        <v>101</v>
      </c>
      <c r="B158" s="9" t="s">
        <v>25</v>
      </c>
      <c r="C158" s="9" t="s">
        <v>50</v>
      </c>
      <c r="D158" s="9" t="s">
        <v>27</v>
      </c>
      <c r="E158" s="9" t="s">
        <v>257</v>
      </c>
      <c r="F158" s="9"/>
      <c r="G158" s="10">
        <f t="shared" ref="G158:G159" si="93">G159</f>
        <v>136638.72</v>
      </c>
      <c r="H158" s="10">
        <f>H159</f>
        <v>0</v>
      </c>
      <c r="I158" s="10">
        <f t="shared" si="41"/>
        <v>136638.72</v>
      </c>
      <c r="J158" s="10">
        <f t="shared" ref="J158:J159" si="94">J159</f>
        <v>0</v>
      </c>
      <c r="K158" s="10">
        <f>K159</f>
        <v>0</v>
      </c>
      <c r="L158" s="2">
        <f t="shared" si="42"/>
        <v>0</v>
      </c>
      <c r="M158" s="10">
        <f t="shared" ref="M158:M159" si="95">M159</f>
        <v>0</v>
      </c>
      <c r="N158" s="10">
        <f>N159</f>
        <v>0</v>
      </c>
      <c r="O158" s="2">
        <f t="shared" si="43"/>
        <v>0</v>
      </c>
    </row>
    <row r="159" spans="1:15" ht="19.8" customHeight="1" x14ac:dyDescent="0.25">
      <c r="A159" s="8" t="s">
        <v>53</v>
      </c>
      <c r="B159" s="9" t="s">
        <v>25</v>
      </c>
      <c r="C159" s="9" t="s">
        <v>50</v>
      </c>
      <c r="D159" s="9" t="s">
        <v>27</v>
      </c>
      <c r="E159" s="9" t="s">
        <v>257</v>
      </c>
      <c r="F159" s="9" t="s">
        <v>54</v>
      </c>
      <c r="G159" s="10">
        <f t="shared" si="93"/>
        <v>136638.72</v>
      </c>
      <c r="H159" s="10">
        <f>H160</f>
        <v>0</v>
      </c>
      <c r="I159" s="10">
        <f t="shared" si="41"/>
        <v>136638.72</v>
      </c>
      <c r="J159" s="10">
        <f t="shared" si="94"/>
        <v>0</v>
      </c>
      <c r="K159" s="10">
        <f>K160</f>
        <v>0</v>
      </c>
      <c r="L159" s="2">
        <f t="shared" si="42"/>
        <v>0</v>
      </c>
      <c r="M159" s="10">
        <f t="shared" si="95"/>
        <v>0</v>
      </c>
      <c r="N159" s="10">
        <f>N160</f>
        <v>0</v>
      </c>
      <c r="O159" s="2">
        <f t="shared" si="43"/>
        <v>0</v>
      </c>
    </row>
    <row r="160" spans="1:15" ht="22.8" customHeight="1" x14ac:dyDescent="0.25">
      <c r="A160" s="8" t="s">
        <v>102</v>
      </c>
      <c r="B160" s="9" t="s">
        <v>25</v>
      </c>
      <c r="C160" s="9" t="s">
        <v>50</v>
      </c>
      <c r="D160" s="9" t="s">
        <v>27</v>
      </c>
      <c r="E160" s="9" t="s">
        <v>257</v>
      </c>
      <c r="F160" s="9" t="s">
        <v>103</v>
      </c>
      <c r="G160" s="10">
        <v>136638.72</v>
      </c>
      <c r="H160" s="32">
        <v>0</v>
      </c>
      <c r="I160" s="10">
        <f t="shared" si="41"/>
        <v>136638.72</v>
      </c>
      <c r="J160" s="10">
        <v>0</v>
      </c>
      <c r="K160" s="2">
        <v>0</v>
      </c>
      <c r="L160" s="2">
        <f t="shared" si="42"/>
        <v>0</v>
      </c>
      <c r="M160" s="10">
        <v>0</v>
      </c>
      <c r="N160" s="2">
        <v>0</v>
      </c>
      <c r="O160" s="2">
        <f t="shared" si="43"/>
        <v>0</v>
      </c>
    </row>
    <row r="161" spans="1:15" ht="20.399999999999999" customHeight="1" x14ac:dyDescent="0.25">
      <c r="A161" s="8" t="s">
        <v>104</v>
      </c>
      <c r="B161" s="9" t="s">
        <v>25</v>
      </c>
      <c r="C161" s="9" t="s">
        <v>50</v>
      </c>
      <c r="D161" s="9" t="s">
        <v>65</v>
      </c>
      <c r="E161" s="9"/>
      <c r="F161" s="9"/>
      <c r="G161" s="10">
        <f>G162+G171+G168+G174+G165</f>
        <v>190623.81</v>
      </c>
      <c r="H161" s="10">
        <f>H162+H171+H165</f>
        <v>-10045.83</v>
      </c>
      <c r="I161" s="10">
        <f t="shared" si="41"/>
        <v>180577.98</v>
      </c>
      <c r="J161" s="10">
        <f>J162+J171+J168+J174</f>
        <v>0</v>
      </c>
      <c r="K161" s="2">
        <v>0</v>
      </c>
      <c r="L161" s="2">
        <f t="shared" si="42"/>
        <v>0</v>
      </c>
      <c r="M161" s="10">
        <f>M162+M171+M168+M174</f>
        <v>4030000</v>
      </c>
      <c r="N161" s="2">
        <v>0</v>
      </c>
      <c r="O161" s="2">
        <f t="shared" si="43"/>
        <v>4030000</v>
      </c>
    </row>
    <row r="162" spans="1:15" ht="37.200000000000003" customHeight="1" x14ac:dyDescent="0.25">
      <c r="A162" s="8" t="s">
        <v>105</v>
      </c>
      <c r="B162" s="9" t="s">
        <v>25</v>
      </c>
      <c r="C162" s="9" t="s">
        <v>50</v>
      </c>
      <c r="D162" s="9" t="s">
        <v>65</v>
      </c>
      <c r="E162" s="9" t="s">
        <v>258</v>
      </c>
      <c r="F162" s="9"/>
      <c r="G162" s="10">
        <f t="shared" ref="G162:H163" si="96">G163</f>
        <v>48823.81</v>
      </c>
      <c r="H162" s="10">
        <f>H163</f>
        <v>-7920.25</v>
      </c>
      <c r="I162" s="10">
        <f t="shared" si="41"/>
        <v>40903.56</v>
      </c>
      <c r="J162" s="10">
        <f t="shared" ref="J162:J163" si="97">J163</f>
        <v>0</v>
      </c>
      <c r="K162" s="2">
        <v>0</v>
      </c>
      <c r="L162" s="2">
        <f t="shared" si="42"/>
        <v>0</v>
      </c>
      <c r="M162" s="10">
        <f t="shared" ref="M162:M163" si="98">M163</f>
        <v>30000</v>
      </c>
      <c r="N162" s="2">
        <v>0</v>
      </c>
      <c r="O162" s="2">
        <f t="shared" si="43"/>
        <v>30000</v>
      </c>
    </row>
    <row r="163" spans="1:15" ht="41.4" customHeight="1" x14ac:dyDescent="0.25">
      <c r="A163" s="8" t="s">
        <v>47</v>
      </c>
      <c r="B163" s="9" t="s">
        <v>25</v>
      </c>
      <c r="C163" s="9" t="s">
        <v>50</v>
      </c>
      <c r="D163" s="9" t="s">
        <v>65</v>
      </c>
      <c r="E163" s="9" t="s">
        <v>258</v>
      </c>
      <c r="F163" s="9" t="s">
        <v>38</v>
      </c>
      <c r="G163" s="10">
        <f t="shared" si="96"/>
        <v>48823.81</v>
      </c>
      <c r="H163" s="10">
        <f t="shared" si="96"/>
        <v>-7920.25</v>
      </c>
      <c r="I163" s="10">
        <f t="shared" si="41"/>
        <v>40903.56</v>
      </c>
      <c r="J163" s="10">
        <f t="shared" si="97"/>
        <v>0</v>
      </c>
      <c r="K163" s="2">
        <v>0</v>
      </c>
      <c r="L163" s="2">
        <f t="shared" si="42"/>
        <v>0</v>
      </c>
      <c r="M163" s="10">
        <f t="shared" si="98"/>
        <v>30000</v>
      </c>
      <c r="N163" s="2">
        <v>0</v>
      </c>
      <c r="O163" s="2">
        <f t="shared" si="43"/>
        <v>30000</v>
      </c>
    </row>
    <row r="164" spans="1:15" ht="48.6" customHeight="1" x14ac:dyDescent="0.25">
      <c r="A164" s="8" t="s">
        <v>39</v>
      </c>
      <c r="B164" s="9" t="s">
        <v>25</v>
      </c>
      <c r="C164" s="9" t="s">
        <v>50</v>
      </c>
      <c r="D164" s="9" t="s">
        <v>65</v>
      </c>
      <c r="E164" s="9" t="s">
        <v>258</v>
      </c>
      <c r="F164" s="9" t="s">
        <v>40</v>
      </c>
      <c r="G164" s="10">
        <v>48823.81</v>
      </c>
      <c r="H164" s="10">
        <v>-7920.25</v>
      </c>
      <c r="I164" s="10">
        <f t="shared" ref="I164:I244" si="99">G164+H164</f>
        <v>40903.56</v>
      </c>
      <c r="J164" s="10">
        <v>0</v>
      </c>
      <c r="K164" s="10">
        <v>0</v>
      </c>
      <c r="L164" s="2">
        <f t="shared" ref="L164:L244" si="100">J164+K164</f>
        <v>0</v>
      </c>
      <c r="M164" s="10">
        <v>30000</v>
      </c>
      <c r="N164" s="10">
        <f>N171</f>
        <v>0</v>
      </c>
      <c r="O164" s="2">
        <f t="shared" ref="O164:O244" si="101">M164+N164</f>
        <v>30000</v>
      </c>
    </row>
    <row r="165" spans="1:15" ht="37.799999999999997" customHeight="1" x14ac:dyDescent="0.25">
      <c r="A165" s="8" t="s">
        <v>380</v>
      </c>
      <c r="B165" s="9" t="s">
        <v>25</v>
      </c>
      <c r="C165" s="9" t="s">
        <v>50</v>
      </c>
      <c r="D165" s="9" t="s">
        <v>65</v>
      </c>
      <c r="E165" s="9" t="s">
        <v>381</v>
      </c>
      <c r="F165" s="9"/>
      <c r="G165" s="10">
        <f>G166</f>
        <v>51800</v>
      </c>
      <c r="H165" s="10">
        <f>H166</f>
        <v>-2125.58</v>
      </c>
      <c r="I165" s="10">
        <f t="shared" si="99"/>
        <v>49674.42</v>
      </c>
      <c r="J165" s="10">
        <f>J166</f>
        <v>0</v>
      </c>
      <c r="K165" s="10">
        <v>0</v>
      </c>
      <c r="L165" s="2">
        <f t="shared" si="100"/>
        <v>0</v>
      </c>
      <c r="M165" s="10">
        <f>M166</f>
        <v>0</v>
      </c>
      <c r="N165" s="10"/>
      <c r="O165" s="2"/>
    </row>
    <row r="166" spans="1:15" ht="38.4" customHeight="1" x14ac:dyDescent="0.25">
      <c r="A166" s="8" t="s">
        <v>47</v>
      </c>
      <c r="B166" s="9" t="s">
        <v>25</v>
      </c>
      <c r="C166" s="9" t="s">
        <v>50</v>
      </c>
      <c r="D166" s="9" t="s">
        <v>65</v>
      </c>
      <c r="E166" s="9" t="s">
        <v>381</v>
      </c>
      <c r="F166" s="9" t="s">
        <v>38</v>
      </c>
      <c r="G166" s="10">
        <f t="shared" ref="G166:H166" si="102">G167</f>
        <v>51800</v>
      </c>
      <c r="H166" s="10">
        <f t="shared" si="102"/>
        <v>-2125.58</v>
      </c>
      <c r="I166" s="10">
        <f t="shared" ref="I166:I167" si="103">G166+H166</f>
        <v>49674.42</v>
      </c>
      <c r="J166" s="10">
        <f t="shared" ref="J166" si="104">J167</f>
        <v>0</v>
      </c>
      <c r="K166" s="2">
        <v>0</v>
      </c>
      <c r="L166" s="2">
        <f t="shared" ref="L166:L167" si="105">J166+K166</f>
        <v>0</v>
      </c>
      <c r="M166" s="10">
        <f t="shared" ref="M166" si="106">M167</f>
        <v>0</v>
      </c>
      <c r="N166" s="2">
        <v>0</v>
      </c>
      <c r="O166" s="2">
        <f t="shared" ref="O166:O167" si="107">M166+N166</f>
        <v>0</v>
      </c>
    </row>
    <row r="167" spans="1:15" ht="48.6" customHeight="1" x14ac:dyDescent="0.25">
      <c r="A167" s="8" t="s">
        <v>39</v>
      </c>
      <c r="B167" s="9" t="s">
        <v>25</v>
      </c>
      <c r="C167" s="9" t="s">
        <v>50</v>
      </c>
      <c r="D167" s="9" t="s">
        <v>65</v>
      </c>
      <c r="E167" s="9" t="s">
        <v>381</v>
      </c>
      <c r="F167" s="9" t="s">
        <v>40</v>
      </c>
      <c r="G167" s="10">
        <v>51800</v>
      </c>
      <c r="H167" s="10">
        <v>-2125.58</v>
      </c>
      <c r="I167" s="10">
        <f t="shared" si="103"/>
        <v>49674.42</v>
      </c>
      <c r="J167" s="10">
        <v>0</v>
      </c>
      <c r="K167" s="10">
        <v>0</v>
      </c>
      <c r="L167" s="2">
        <f t="shared" si="105"/>
        <v>0</v>
      </c>
      <c r="M167" s="10">
        <v>0</v>
      </c>
      <c r="N167" s="10">
        <f>N174</f>
        <v>0</v>
      </c>
      <c r="O167" s="2">
        <f t="shared" si="107"/>
        <v>0</v>
      </c>
    </row>
    <row r="168" spans="1:15" ht="114.6" customHeight="1" x14ac:dyDescent="0.25">
      <c r="A168" s="8" t="s">
        <v>352</v>
      </c>
      <c r="B168" s="9" t="s">
        <v>25</v>
      </c>
      <c r="C168" s="9" t="s">
        <v>50</v>
      </c>
      <c r="D168" s="9" t="s">
        <v>65</v>
      </c>
      <c r="E168" s="46" t="s">
        <v>353</v>
      </c>
      <c r="F168" s="9"/>
      <c r="G168" s="10">
        <f>G169</f>
        <v>90000</v>
      </c>
      <c r="H168" s="10">
        <f>H169</f>
        <v>0</v>
      </c>
      <c r="I168" s="10">
        <f t="shared" si="99"/>
        <v>90000</v>
      </c>
      <c r="J168" s="10">
        <f>J169</f>
        <v>0</v>
      </c>
      <c r="K168" s="10">
        <f>K169</f>
        <v>0</v>
      </c>
      <c r="L168" s="2">
        <f t="shared" si="100"/>
        <v>0</v>
      </c>
      <c r="M168" s="10">
        <f>M169</f>
        <v>0</v>
      </c>
      <c r="N168" s="10">
        <f>N169</f>
        <v>0</v>
      </c>
      <c r="O168" s="2">
        <f t="shared" si="101"/>
        <v>0</v>
      </c>
    </row>
    <row r="169" spans="1:15" ht="24.6" customHeight="1" x14ac:dyDescent="0.25">
      <c r="A169" s="8" t="s">
        <v>53</v>
      </c>
      <c r="B169" s="9" t="s">
        <v>25</v>
      </c>
      <c r="C169" s="9" t="s">
        <v>50</v>
      </c>
      <c r="D169" s="9" t="s">
        <v>65</v>
      </c>
      <c r="E169" s="9" t="s">
        <v>353</v>
      </c>
      <c r="F169" s="9" t="s">
        <v>54</v>
      </c>
      <c r="G169" s="10">
        <f>G170</f>
        <v>90000</v>
      </c>
      <c r="H169" s="10">
        <f>H170</f>
        <v>0</v>
      </c>
      <c r="I169" s="10">
        <f t="shared" si="99"/>
        <v>90000</v>
      </c>
      <c r="J169" s="10">
        <f>J170</f>
        <v>0</v>
      </c>
      <c r="K169" s="10">
        <f>K170</f>
        <v>0</v>
      </c>
      <c r="L169" s="2">
        <f t="shared" si="100"/>
        <v>0</v>
      </c>
      <c r="M169" s="10">
        <f>M170</f>
        <v>0</v>
      </c>
      <c r="N169" s="10">
        <f>N170</f>
        <v>0</v>
      </c>
      <c r="O169" s="2">
        <f t="shared" si="101"/>
        <v>0</v>
      </c>
    </row>
    <row r="170" spans="1:15" ht="18" customHeight="1" x14ac:dyDescent="0.25">
      <c r="A170" s="8" t="s">
        <v>102</v>
      </c>
      <c r="B170" s="9" t="s">
        <v>25</v>
      </c>
      <c r="C170" s="9" t="s">
        <v>50</v>
      </c>
      <c r="D170" s="9" t="s">
        <v>65</v>
      </c>
      <c r="E170" s="9" t="s">
        <v>353</v>
      </c>
      <c r="F170" s="9" t="s">
        <v>103</v>
      </c>
      <c r="G170" s="10">
        <v>90000</v>
      </c>
      <c r="H170" s="10">
        <v>0</v>
      </c>
      <c r="I170" s="10">
        <f t="shared" si="99"/>
        <v>90000</v>
      </c>
      <c r="J170" s="10">
        <v>0</v>
      </c>
      <c r="K170" s="10">
        <v>0</v>
      </c>
      <c r="L170" s="2">
        <f t="shared" si="100"/>
        <v>0</v>
      </c>
      <c r="M170" s="10">
        <v>0</v>
      </c>
      <c r="N170" s="10">
        <v>0</v>
      </c>
      <c r="O170" s="2">
        <f t="shared" si="101"/>
        <v>0</v>
      </c>
    </row>
    <row r="171" spans="1:15" ht="29.4" customHeight="1" x14ac:dyDescent="0.25">
      <c r="A171" s="14" t="s">
        <v>110</v>
      </c>
      <c r="B171" s="9" t="s">
        <v>25</v>
      </c>
      <c r="C171" s="9" t="s">
        <v>50</v>
      </c>
      <c r="D171" s="9" t="s">
        <v>65</v>
      </c>
      <c r="E171" s="9" t="s">
        <v>259</v>
      </c>
      <c r="F171" s="9"/>
      <c r="G171" s="10">
        <f t="shared" ref="G171:H172" si="108">SUM(G172)</f>
        <v>0</v>
      </c>
      <c r="H171" s="10">
        <f t="shared" si="108"/>
        <v>0</v>
      </c>
      <c r="I171" s="10">
        <f t="shared" si="99"/>
        <v>0</v>
      </c>
      <c r="J171" s="10">
        <f t="shared" ref="J171:J172" si="109">SUM(J172)</f>
        <v>0</v>
      </c>
      <c r="K171" s="10">
        <v>0</v>
      </c>
      <c r="L171" s="2">
        <f t="shared" si="100"/>
        <v>0</v>
      </c>
      <c r="M171" s="10">
        <f t="shared" ref="M171:M172" si="110">SUM(M172)</f>
        <v>0</v>
      </c>
      <c r="N171" s="10">
        <f>N172</f>
        <v>0</v>
      </c>
      <c r="O171" s="2">
        <f t="shared" si="101"/>
        <v>0</v>
      </c>
    </row>
    <row r="172" spans="1:15" ht="34.799999999999997" customHeight="1" x14ac:dyDescent="0.25">
      <c r="A172" s="8" t="s">
        <v>47</v>
      </c>
      <c r="B172" s="9" t="s">
        <v>25</v>
      </c>
      <c r="C172" s="9" t="s">
        <v>50</v>
      </c>
      <c r="D172" s="9" t="s">
        <v>65</v>
      </c>
      <c r="E172" s="9" t="s">
        <v>259</v>
      </c>
      <c r="F172" s="9" t="s">
        <v>38</v>
      </c>
      <c r="G172" s="10">
        <f t="shared" si="108"/>
        <v>0</v>
      </c>
      <c r="H172" s="10">
        <f t="shared" si="108"/>
        <v>0</v>
      </c>
      <c r="I172" s="10">
        <f t="shared" si="99"/>
        <v>0</v>
      </c>
      <c r="J172" s="10">
        <f t="shared" si="109"/>
        <v>0</v>
      </c>
      <c r="K172" s="38">
        <v>0</v>
      </c>
      <c r="L172" s="2">
        <f t="shared" si="100"/>
        <v>0</v>
      </c>
      <c r="M172" s="10">
        <f t="shared" si="110"/>
        <v>0</v>
      </c>
      <c r="N172" s="2">
        <v>0</v>
      </c>
      <c r="O172" s="2">
        <f t="shared" si="101"/>
        <v>0</v>
      </c>
    </row>
    <row r="173" spans="1:15" ht="51" customHeight="1" x14ac:dyDescent="0.25">
      <c r="A173" s="8" t="s">
        <v>39</v>
      </c>
      <c r="B173" s="9" t="s">
        <v>25</v>
      </c>
      <c r="C173" s="9" t="s">
        <v>50</v>
      </c>
      <c r="D173" s="9" t="s">
        <v>65</v>
      </c>
      <c r="E173" s="9" t="s">
        <v>259</v>
      </c>
      <c r="F173" s="9" t="s">
        <v>40</v>
      </c>
      <c r="G173" s="10">
        <v>0</v>
      </c>
      <c r="H173" s="10">
        <v>0</v>
      </c>
      <c r="I173" s="10">
        <f t="shared" si="99"/>
        <v>0</v>
      </c>
      <c r="J173" s="10">
        <v>0</v>
      </c>
      <c r="K173" s="38">
        <v>0</v>
      </c>
      <c r="L173" s="2">
        <f t="shared" si="100"/>
        <v>0</v>
      </c>
      <c r="M173" s="10">
        <v>0</v>
      </c>
      <c r="N173" s="2">
        <v>0</v>
      </c>
      <c r="O173" s="2">
        <f t="shared" si="101"/>
        <v>0</v>
      </c>
    </row>
    <row r="174" spans="1:15" ht="39" customHeight="1" x14ac:dyDescent="0.25">
      <c r="A174" s="8" t="s">
        <v>354</v>
      </c>
      <c r="B174" s="9" t="s">
        <v>25</v>
      </c>
      <c r="C174" s="9" t="s">
        <v>50</v>
      </c>
      <c r="D174" s="9" t="s">
        <v>65</v>
      </c>
      <c r="E174" s="9" t="s">
        <v>355</v>
      </c>
      <c r="F174" s="9"/>
      <c r="G174" s="10">
        <f>G175</f>
        <v>0</v>
      </c>
      <c r="H174" s="10">
        <f>H175</f>
        <v>0</v>
      </c>
      <c r="I174" s="10">
        <f t="shared" ref="I174:I185" si="111">G174+H174</f>
        <v>0</v>
      </c>
      <c r="J174" s="10">
        <f>J175</f>
        <v>0</v>
      </c>
      <c r="K174" s="10">
        <f>K175</f>
        <v>0</v>
      </c>
      <c r="L174" s="2">
        <f t="shared" si="100"/>
        <v>0</v>
      </c>
      <c r="M174" s="10">
        <f>M175</f>
        <v>4000000</v>
      </c>
      <c r="N174" s="10">
        <f>N175</f>
        <v>0</v>
      </c>
      <c r="O174" s="2">
        <f t="shared" si="101"/>
        <v>4000000</v>
      </c>
    </row>
    <row r="175" spans="1:15" ht="45" customHeight="1" x14ac:dyDescent="0.25">
      <c r="A175" s="14" t="s">
        <v>106</v>
      </c>
      <c r="B175" s="9" t="s">
        <v>25</v>
      </c>
      <c r="C175" s="9" t="s">
        <v>50</v>
      </c>
      <c r="D175" s="9" t="s">
        <v>65</v>
      </c>
      <c r="E175" s="9" t="s">
        <v>355</v>
      </c>
      <c r="F175" s="9" t="s">
        <v>107</v>
      </c>
      <c r="G175" s="10">
        <f>G176</f>
        <v>0</v>
      </c>
      <c r="H175" s="10">
        <f>H176</f>
        <v>0</v>
      </c>
      <c r="I175" s="10">
        <f t="shared" si="111"/>
        <v>0</v>
      </c>
      <c r="J175" s="10">
        <f>J176</f>
        <v>0</v>
      </c>
      <c r="K175" s="10">
        <f>K176</f>
        <v>0</v>
      </c>
      <c r="L175" s="2">
        <f t="shared" si="100"/>
        <v>0</v>
      </c>
      <c r="M175" s="10">
        <f>M176</f>
        <v>4000000</v>
      </c>
      <c r="N175" s="10">
        <f>N176</f>
        <v>0</v>
      </c>
      <c r="O175" s="2">
        <f t="shared" si="101"/>
        <v>4000000</v>
      </c>
    </row>
    <row r="176" spans="1:15" ht="21.6" customHeight="1" x14ac:dyDescent="0.25">
      <c r="A176" s="14" t="s">
        <v>108</v>
      </c>
      <c r="B176" s="9" t="s">
        <v>25</v>
      </c>
      <c r="C176" s="9" t="s">
        <v>50</v>
      </c>
      <c r="D176" s="9" t="s">
        <v>65</v>
      </c>
      <c r="E176" s="9" t="s">
        <v>355</v>
      </c>
      <c r="F176" s="9" t="s">
        <v>109</v>
      </c>
      <c r="G176" s="10">
        <v>0</v>
      </c>
      <c r="H176" s="10">
        <v>0</v>
      </c>
      <c r="I176" s="10">
        <f t="shared" si="111"/>
        <v>0</v>
      </c>
      <c r="J176" s="10">
        <v>0</v>
      </c>
      <c r="K176" s="38">
        <v>0</v>
      </c>
      <c r="L176" s="2">
        <f t="shared" si="100"/>
        <v>0</v>
      </c>
      <c r="M176" s="10">
        <v>4000000</v>
      </c>
      <c r="N176" s="2">
        <v>0</v>
      </c>
      <c r="O176" s="2">
        <f t="shared" si="101"/>
        <v>4000000</v>
      </c>
    </row>
    <row r="177" spans="1:15" ht="21.6" customHeight="1" x14ac:dyDescent="0.25">
      <c r="A177" s="11" t="s">
        <v>356</v>
      </c>
      <c r="B177" s="9" t="s">
        <v>25</v>
      </c>
      <c r="C177" s="9" t="s">
        <v>50</v>
      </c>
      <c r="D177" s="9" t="s">
        <v>67</v>
      </c>
      <c r="E177" s="68"/>
      <c r="F177" s="68"/>
      <c r="G177" s="10">
        <f t="shared" ref="G177:H179" si="112">G178</f>
        <v>190000</v>
      </c>
      <c r="H177" s="10">
        <f t="shared" si="112"/>
        <v>-10</v>
      </c>
      <c r="I177" s="10">
        <f t="shared" si="111"/>
        <v>189990</v>
      </c>
      <c r="J177" s="10">
        <f t="shared" ref="J177:K179" si="113">J178</f>
        <v>0</v>
      </c>
      <c r="K177" s="10">
        <f t="shared" si="113"/>
        <v>0</v>
      </c>
      <c r="L177" s="2">
        <f t="shared" si="100"/>
        <v>0</v>
      </c>
      <c r="M177" s="10">
        <f t="shared" ref="M177:N179" si="114">M178</f>
        <v>0</v>
      </c>
      <c r="N177" s="10">
        <f t="shared" si="114"/>
        <v>0</v>
      </c>
      <c r="O177" s="2">
        <f t="shared" si="101"/>
        <v>0</v>
      </c>
    </row>
    <row r="178" spans="1:15" ht="101.4" customHeight="1" x14ac:dyDescent="0.25">
      <c r="A178" s="15" t="s">
        <v>357</v>
      </c>
      <c r="B178" s="9" t="s">
        <v>25</v>
      </c>
      <c r="C178" s="9" t="s">
        <v>50</v>
      </c>
      <c r="D178" s="9" t="s">
        <v>67</v>
      </c>
      <c r="E178" s="9" t="s">
        <v>358</v>
      </c>
      <c r="F178" s="9"/>
      <c r="G178" s="10">
        <f t="shared" si="112"/>
        <v>190000</v>
      </c>
      <c r="H178" s="10">
        <f t="shared" si="112"/>
        <v>-10</v>
      </c>
      <c r="I178" s="10">
        <f t="shared" si="111"/>
        <v>189990</v>
      </c>
      <c r="J178" s="10">
        <f t="shared" si="113"/>
        <v>0</v>
      </c>
      <c r="K178" s="10">
        <f t="shared" si="113"/>
        <v>0</v>
      </c>
      <c r="L178" s="2">
        <f t="shared" si="100"/>
        <v>0</v>
      </c>
      <c r="M178" s="10">
        <f t="shared" si="114"/>
        <v>0</v>
      </c>
      <c r="N178" s="10">
        <f t="shared" si="114"/>
        <v>0</v>
      </c>
      <c r="O178" s="2">
        <f t="shared" si="101"/>
        <v>0</v>
      </c>
    </row>
    <row r="179" spans="1:15" ht="38.4" customHeight="1" x14ac:dyDescent="0.25">
      <c r="A179" s="8" t="s">
        <v>47</v>
      </c>
      <c r="B179" s="9" t="s">
        <v>25</v>
      </c>
      <c r="C179" s="9" t="s">
        <v>50</v>
      </c>
      <c r="D179" s="9" t="s">
        <v>67</v>
      </c>
      <c r="E179" s="9" t="s">
        <v>358</v>
      </c>
      <c r="F179" s="9" t="s">
        <v>38</v>
      </c>
      <c r="G179" s="10">
        <f t="shared" si="112"/>
        <v>190000</v>
      </c>
      <c r="H179" s="10">
        <f t="shared" si="112"/>
        <v>-10</v>
      </c>
      <c r="I179" s="10">
        <f t="shared" si="111"/>
        <v>189990</v>
      </c>
      <c r="J179" s="10">
        <f t="shared" si="113"/>
        <v>0</v>
      </c>
      <c r="K179" s="10">
        <f t="shared" si="113"/>
        <v>0</v>
      </c>
      <c r="L179" s="2">
        <f t="shared" si="100"/>
        <v>0</v>
      </c>
      <c r="M179" s="10">
        <f t="shared" si="114"/>
        <v>0</v>
      </c>
      <c r="N179" s="10">
        <f t="shared" si="114"/>
        <v>0</v>
      </c>
      <c r="O179" s="2">
        <f t="shared" si="101"/>
        <v>0</v>
      </c>
    </row>
    <row r="180" spans="1:15" ht="54" customHeight="1" x14ac:dyDescent="0.25">
      <c r="A180" s="8" t="s">
        <v>48</v>
      </c>
      <c r="B180" s="9" t="s">
        <v>25</v>
      </c>
      <c r="C180" s="9" t="s">
        <v>50</v>
      </c>
      <c r="D180" s="9" t="s">
        <v>67</v>
      </c>
      <c r="E180" s="9" t="s">
        <v>358</v>
      </c>
      <c r="F180" s="9" t="s">
        <v>40</v>
      </c>
      <c r="G180" s="10">
        <v>190000</v>
      </c>
      <c r="H180" s="10">
        <v>-10</v>
      </c>
      <c r="I180" s="10">
        <f t="shared" si="111"/>
        <v>189990</v>
      </c>
      <c r="J180" s="10">
        <v>0</v>
      </c>
      <c r="K180" s="38">
        <v>0</v>
      </c>
      <c r="L180" s="2">
        <f t="shared" si="100"/>
        <v>0</v>
      </c>
      <c r="M180" s="10">
        <v>0</v>
      </c>
      <c r="N180" s="2">
        <v>0</v>
      </c>
      <c r="O180" s="2">
        <f t="shared" si="101"/>
        <v>0</v>
      </c>
    </row>
    <row r="181" spans="1:15" ht="26.4" customHeight="1" x14ac:dyDescent="0.25">
      <c r="A181" s="4" t="s">
        <v>359</v>
      </c>
      <c r="B181" s="5" t="s">
        <v>25</v>
      </c>
      <c r="C181" s="5" t="s">
        <v>84</v>
      </c>
      <c r="D181" s="5"/>
      <c r="E181" s="9"/>
      <c r="F181" s="9"/>
      <c r="G181" s="6">
        <f t="shared" ref="G181:H184" si="115">G182</f>
        <v>5225000</v>
      </c>
      <c r="H181" s="6">
        <f t="shared" si="115"/>
        <v>0</v>
      </c>
      <c r="I181" s="6">
        <f t="shared" si="111"/>
        <v>5225000</v>
      </c>
      <c r="J181" s="6">
        <f t="shared" ref="J181:K184" si="116">J182</f>
        <v>95000</v>
      </c>
      <c r="K181" s="6">
        <f t="shared" si="116"/>
        <v>0</v>
      </c>
      <c r="L181" s="34">
        <f t="shared" si="100"/>
        <v>95000</v>
      </c>
      <c r="M181" s="6">
        <f t="shared" ref="M181:N184" si="117">M182</f>
        <v>101000</v>
      </c>
      <c r="N181" s="6">
        <f t="shared" si="117"/>
        <v>0</v>
      </c>
      <c r="O181" s="34">
        <f t="shared" si="101"/>
        <v>101000</v>
      </c>
    </row>
    <row r="182" spans="1:15" ht="36" customHeight="1" x14ac:dyDescent="0.25">
      <c r="A182" s="8" t="s">
        <v>360</v>
      </c>
      <c r="B182" s="9" t="s">
        <v>25</v>
      </c>
      <c r="C182" s="9" t="s">
        <v>84</v>
      </c>
      <c r="D182" s="9" t="s">
        <v>50</v>
      </c>
      <c r="E182" s="9"/>
      <c r="F182" s="9"/>
      <c r="G182" s="10">
        <f t="shared" si="115"/>
        <v>5225000</v>
      </c>
      <c r="H182" s="10">
        <f t="shared" si="115"/>
        <v>0</v>
      </c>
      <c r="I182" s="10">
        <f t="shared" si="111"/>
        <v>5225000</v>
      </c>
      <c r="J182" s="10">
        <f t="shared" si="116"/>
        <v>95000</v>
      </c>
      <c r="K182" s="10">
        <f t="shared" si="116"/>
        <v>0</v>
      </c>
      <c r="L182" s="2">
        <f t="shared" si="100"/>
        <v>95000</v>
      </c>
      <c r="M182" s="10">
        <f t="shared" si="117"/>
        <v>101000</v>
      </c>
      <c r="N182" s="10">
        <f t="shared" si="117"/>
        <v>0</v>
      </c>
      <c r="O182" s="2">
        <f t="shared" si="101"/>
        <v>101000</v>
      </c>
    </row>
    <row r="183" spans="1:15" ht="32.4" customHeight="1" x14ac:dyDescent="0.25">
      <c r="A183" s="8" t="s">
        <v>361</v>
      </c>
      <c r="B183" s="9" t="s">
        <v>25</v>
      </c>
      <c r="C183" s="9" t="s">
        <v>84</v>
      </c>
      <c r="D183" s="9" t="s">
        <v>50</v>
      </c>
      <c r="E183" s="9" t="s">
        <v>362</v>
      </c>
      <c r="F183" s="9"/>
      <c r="G183" s="10">
        <f t="shared" si="115"/>
        <v>5225000</v>
      </c>
      <c r="H183" s="10">
        <f t="shared" si="115"/>
        <v>0</v>
      </c>
      <c r="I183" s="10">
        <f t="shared" si="111"/>
        <v>5225000</v>
      </c>
      <c r="J183" s="10">
        <f t="shared" si="116"/>
        <v>95000</v>
      </c>
      <c r="K183" s="10">
        <f t="shared" si="116"/>
        <v>0</v>
      </c>
      <c r="L183" s="2">
        <f t="shared" si="100"/>
        <v>95000</v>
      </c>
      <c r="M183" s="10">
        <f t="shared" si="117"/>
        <v>101000</v>
      </c>
      <c r="N183" s="10">
        <f t="shared" si="117"/>
        <v>0</v>
      </c>
      <c r="O183" s="2">
        <f t="shared" si="101"/>
        <v>101000</v>
      </c>
    </row>
    <row r="184" spans="1:15" ht="37.200000000000003" customHeight="1" x14ac:dyDescent="0.25">
      <c r="A184" s="8" t="s">
        <v>37</v>
      </c>
      <c r="B184" s="9" t="s">
        <v>25</v>
      </c>
      <c r="C184" s="9" t="s">
        <v>84</v>
      </c>
      <c r="D184" s="9" t="s">
        <v>50</v>
      </c>
      <c r="E184" s="9" t="s">
        <v>362</v>
      </c>
      <c r="F184" s="9" t="s">
        <v>38</v>
      </c>
      <c r="G184" s="10">
        <f t="shared" si="115"/>
        <v>5225000</v>
      </c>
      <c r="H184" s="10">
        <f t="shared" si="115"/>
        <v>0</v>
      </c>
      <c r="I184" s="10">
        <f t="shared" si="111"/>
        <v>5225000</v>
      </c>
      <c r="J184" s="10">
        <f t="shared" si="116"/>
        <v>95000</v>
      </c>
      <c r="K184" s="10">
        <f t="shared" si="116"/>
        <v>0</v>
      </c>
      <c r="L184" s="2">
        <f t="shared" si="100"/>
        <v>95000</v>
      </c>
      <c r="M184" s="10">
        <f t="shared" si="117"/>
        <v>101000</v>
      </c>
      <c r="N184" s="10">
        <f t="shared" si="117"/>
        <v>0</v>
      </c>
      <c r="O184" s="2">
        <f t="shared" si="101"/>
        <v>101000</v>
      </c>
    </row>
    <row r="185" spans="1:15" ht="54" customHeight="1" x14ac:dyDescent="0.25">
      <c r="A185" s="8" t="s">
        <v>39</v>
      </c>
      <c r="B185" s="9" t="s">
        <v>25</v>
      </c>
      <c r="C185" s="9" t="s">
        <v>84</v>
      </c>
      <c r="D185" s="9" t="s">
        <v>50</v>
      </c>
      <c r="E185" s="9" t="s">
        <v>362</v>
      </c>
      <c r="F185" s="9" t="s">
        <v>40</v>
      </c>
      <c r="G185" s="10">
        <v>5225000</v>
      </c>
      <c r="H185" s="10">
        <v>0</v>
      </c>
      <c r="I185" s="10">
        <f t="shared" si="111"/>
        <v>5225000</v>
      </c>
      <c r="J185" s="10">
        <v>95000</v>
      </c>
      <c r="K185" s="40">
        <v>0</v>
      </c>
      <c r="L185" s="2">
        <f t="shared" si="100"/>
        <v>95000</v>
      </c>
      <c r="M185" s="10">
        <v>101000</v>
      </c>
      <c r="N185" s="40">
        <v>0</v>
      </c>
      <c r="O185" s="2">
        <f t="shared" si="101"/>
        <v>101000</v>
      </c>
    </row>
    <row r="186" spans="1:15" ht="24" customHeight="1" x14ac:dyDescent="0.25">
      <c r="A186" s="41" t="s">
        <v>111</v>
      </c>
      <c r="B186" s="42" t="s">
        <v>25</v>
      </c>
      <c r="C186" s="44" t="s">
        <v>112</v>
      </c>
      <c r="D186" s="42"/>
      <c r="E186" s="42"/>
      <c r="F186" s="42"/>
      <c r="G186" s="43">
        <f>G193+G202+G211+G187</f>
        <v>30214349.350000001</v>
      </c>
      <c r="H186" s="43">
        <f>H193+H202+H211+H187</f>
        <v>-279741.56</v>
      </c>
      <c r="I186" s="6">
        <f t="shared" si="99"/>
        <v>29934607.790000003</v>
      </c>
      <c r="J186" s="43">
        <f>J193+J202+J211</f>
        <v>24510365</v>
      </c>
      <c r="K186" s="6">
        <f>K193+K202+K211</f>
        <v>0</v>
      </c>
      <c r="L186" s="34">
        <f t="shared" si="100"/>
        <v>24510365</v>
      </c>
      <c r="M186" s="43">
        <f>M193+M202+M211</f>
        <v>24533135</v>
      </c>
      <c r="N186" s="6">
        <f>N193+N202+N211</f>
        <v>0</v>
      </c>
      <c r="O186" s="34">
        <f t="shared" si="101"/>
        <v>24533135</v>
      </c>
    </row>
    <row r="187" spans="1:15" ht="16.8" customHeight="1" x14ac:dyDescent="0.25">
      <c r="A187" s="45" t="s">
        <v>329</v>
      </c>
      <c r="B187" s="46" t="s">
        <v>25</v>
      </c>
      <c r="C187" s="46" t="s">
        <v>112</v>
      </c>
      <c r="D187" s="46" t="s">
        <v>27</v>
      </c>
      <c r="E187" s="42"/>
      <c r="F187" s="42"/>
      <c r="G187" s="47">
        <f t="shared" ref="G187:H189" si="118">G188</f>
        <v>340869.35</v>
      </c>
      <c r="H187" s="47">
        <f t="shared" si="118"/>
        <v>12356.68</v>
      </c>
      <c r="I187" s="10">
        <f t="shared" si="99"/>
        <v>353226.02999999997</v>
      </c>
      <c r="J187" s="47">
        <f t="shared" ref="J187:K189" si="119">J188</f>
        <v>0</v>
      </c>
      <c r="K187" s="47">
        <f t="shared" si="119"/>
        <v>0</v>
      </c>
      <c r="L187" s="2">
        <f t="shared" si="100"/>
        <v>0</v>
      </c>
      <c r="M187" s="47">
        <f t="shared" ref="M187:N189" si="120">M188</f>
        <v>0</v>
      </c>
      <c r="N187" s="47">
        <f t="shared" si="120"/>
        <v>0</v>
      </c>
      <c r="O187" s="2">
        <f t="shared" si="101"/>
        <v>0</v>
      </c>
    </row>
    <row r="188" spans="1:15" ht="45.6" customHeight="1" x14ac:dyDescent="0.25">
      <c r="A188" s="45" t="s">
        <v>330</v>
      </c>
      <c r="B188" s="46" t="s">
        <v>25</v>
      </c>
      <c r="C188" s="46" t="s">
        <v>112</v>
      </c>
      <c r="D188" s="46" t="s">
        <v>27</v>
      </c>
      <c r="E188" s="46" t="s">
        <v>331</v>
      </c>
      <c r="F188" s="46"/>
      <c r="G188" s="47">
        <f>G189+G191</f>
        <v>340869.35</v>
      </c>
      <c r="H188" s="47">
        <f>H189+H191</f>
        <v>12356.68</v>
      </c>
      <c r="I188" s="10">
        <f t="shared" si="99"/>
        <v>353226.02999999997</v>
      </c>
      <c r="J188" s="47">
        <f t="shared" si="119"/>
        <v>0</v>
      </c>
      <c r="K188" s="47">
        <f t="shared" si="119"/>
        <v>0</v>
      </c>
      <c r="L188" s="2">
        <f t="shared" si="100"/>
        <v>0</v>
      </c>
      <c r="M188" s="47">
        <f t="shared" si="120"/>
        <v>0</v>
      </c>
      <c r="N188" s="47">
        <f t="shared" si="120"/>
        <v>0</v>
      </c>
      <c r="O188" s="2">
        <f t="shared" si="101"/>
        <v>0</v>
      </c>
    </row>
    <row r="189" spans="1:15" ht="45" customHeight="1" x14ac:dyDescent="0.25">
      <c r="A189" s="14" t="s">
        <v>106</v>
      </c>
      <c r="B189" s="46" t="s">
        <v>25</v>
      </c>
      <c r="C189" s="46" t="s">
        <v>112</v>
      </c>
      <c r="D189" s="46" t="s">
        <v>27</v>
      </c>
      <c r="E189" s="46" t="s">
        <v>331</v>
      </c>
      <c r="F189" s="46" t="s">
        <v>107</v>
      </c>
      <c r="G189" s="47">
        <f t="shared" si="118"/>
        <v>336000</v>
      </c>
      <c r="H189" s="47">
        <f t="shared" si="118"/>
        <v>12356.68</v>
      </c>
      <c r="I189" s="10">
        <f t="shared" si="99"/>
        <v>348356.68</v>
      </c>
      <c r="J189" s="47">
        <f t="shared" si="119"/>
        <v>0</v>
      </c>
      <c r="K189" s="47">
        <f t="shared" si="119"/>
        <v>0</v>
      </c>
      <c r="L189" s="2">
        <f t="shared" si="100"/>
        <v>0</v>
      </c>
      <c r="M189" s="47">
        <f t="shared" si="120"/>
        <v>0</v>
      </c>
      <c r="N189" s="47">
        <f t="shared" si="120"/>
        <v>0</v>
      </c>
      <c r="O189" s="2">
        <f t="shared" si="101"/>
        <v>0</v>
      </c>
    </row>
    <row r="190" spans="1:15" ht="24" customHeight="1" x14ac:dyDescent="0.25">
      <c r="A190" s="14" t="s">
        <v>108</v>
      </c>
      <c r="B190" s="46" t="s">
        <v>25</v>
      </c>
      <c r="C190" s="46" t="s">
        <v>112</v>
      </c>
      <c r="D190" s="46" t="s">
        <v>27</v>
      </c>
      <c r="E190" s="46" t="s">
        <v>331</v>
      </c>
      <c r="F190" s="46" t="s">
        <v>109</v>
      </c>
      <c r="G190" s="47">
        <v>336000</v>
      </c>
      <c r="H190" s="10">
        <v>12356.68</v>
      </c>
      <c r="I190" s="10">
        <f t="shared" si="99"/>
        <v>348356.68</v>
      </c>
      <c r="J190" s="47">
        <v>0</v>
      </c>
      <c r="K190" s="10">
        <v>0</v>
      </c>
      <c r="L190" s="2">
        <f t="shared" si="100"/>
        <v>0</v>
      </c>
      <c r="M190" s="47">
        <v>0</v>
      </c>
      <c r="N190" s="10">
        <v>0</v>
      </c>
      <c r="O190" s="2">
        <f t="shared" si="101"/>
        <v>0</v>
      </c>
    </row>
    <row r="191" spans="1:15" ht="35.4" customHeight="1" x14ac:dyDescent="0.25">
      <c r="A191" s="8" t="s">
        <v>37</v>
      </c>
      <c r="B191" s="46" t="s">
        <v>25</v>
      </c>
      <c r="C191" s="46" t="s">
        <v>112</v>
      </c>
      <c r="D191" s="46" t="s">
        <v>27</v>
      </c>
      <c r="E191" s="46" t="s">
        <v>331</v>
      </c>
      <c r="F191" s="46" t="s">
        <v>38</v>
      </c>
      <c r="G191" s="47">
        <f>G192</f>
        <v>4869.3500000000004</v>
      </c>
      <c r="H191" s="47">
        <f>H192</f>
        <v>0</v>
      </c>
      <c r="I191" s="10">
        <f t="shared" si="99"/>
        <v>4869.3500000000004</v>
      </c>
      <c r="J191" s="47">
        <f>J192</f>
        <v>0</v>
      </c>
      <c r="K191" s="47">
        <f>K192</f>
        <v>0</v>
      </c>
      <c r="L191" s="2">
        <f t="shared" si="100"/>
        <v>0</v>
      </c>
      <c r="M191" s="47">
        <f>M192</f>
        <v>0</v>
      </c>
      <c r="N191" s="47">
        <f>N192</f>
        <v>0</v>
      </c>
      <c r="O191" s="2">
        <f t="shared" si="101"/>
        <v>0</v>
      </c>
    </row>
    <row r="192" spans="1:15" ht="51.6" customHeight="1" x14ac:dyDescent="0.25">
      <c r="A192" s="8" t="s">
        <v>39</v>
      </c>
      <c r="B192" s="46" t="s">
        <v>25</v>
      </c>
      <c r="C192" s="46" t="s">
        <v>112</v>
      </c>
      <c r="D192" s="46" t="s">
        <v>27</v>
      </c>
      <c r="E192" s="46" t="s">
        <v>331</v>
      </c>
      <c r="F192" s="46" t="s">
        <v>40</v>
      </c>
      <c r="G192" s="47">
        <v>4869.3500000000004</v>
      </c>
      <c r="H192" s="10">
        <v>0</v>
      </c>
      <c r="I192" s="10">
        <f t="shared" si="99"/>
        <v>4869.3500000000004</v>
      </c>
      <c r="J192" s="47">
        <v>0</v>
      </c>
      <c r="K192" s="10">
        <v>0</v>
      </c>
      <c r="L192" s="2">
        <f t="shared" si="100"/>
        <v>0</v>
      </c>
      <c r="M192" s="47">
        <v>0</v>
      </c>
      <c r="N192" s="10">
        <v>0</v>
      </c>
      <c r="O192" s="2">
        <f t="shared" si="101"/>
        <v>0</v>
      </c>
    </row>
    <row r="193" spans="1:15" ht="18.600000000000001" customHeight="1" x14ac:dyDescent="0.25">
      <c r="A193" s="8" t="s">
        <v>363</v>
      </c>
      <c r="B193" s="9" t="s">
        <v>25</v>
      </c>
      <c r="C193" s="9" t="s">
        <v>112</v>
      </c>
      <c r="D193" s="9" t="s">
        <v>67</v>
      </c>
      <c r="E193" s="9"/>
      <c r="F193" s="9"/>
      <c r="G193" s="10">
        <f>G194+G197</f>
        <v>11015280</v>
      </c>
      <c r="H193" s="10">
        <f>H194+H197</f>
        <v>-377127.72</v>
      </c>
      <c r="I193" s="10">
        <f t="shared" si="99"/>
        <v>10638152.279999999</v>
      </c>
      <c r="J193" s="10">
        <f>J194+J197</f>
        <v>6060265</v>
      </c>
      <c r="K193" s="10">
        <f>K194+K197</f>
        <v>0</v>
      </c>
      <c r="L193" s="2">
        <f t="shared" si="100"/>
        <v>6060265</v>
      </c>
      <c r="M193" s="10">
        <f>M194+M197</f>
        <v>6083035</v>
      </c>
      <c r="N193" s="10">
        <f>N194+N197</f>
        <v>0</v>
      </c>
      <c r="O193" s="2">
        <f t="shared" si="101"/>
        <v>6083035</v>
      </c>
    </row>
    <row r="194" spans="1:15" ht="19.8" customHeight="1" x14ac:dyDescent="0.25">
      <c r="A194" s="8" t="s">
        <v>113</v>
      </c>
      <c r="B194" s="9" t="s">
        <v>25</v>
      </c>
      <c r="C194" s="9" t="s">
        <v>112</v>
      </c>
      <c r="D194" s="9" t="s">
        <v>67</v>
      </c>
      <c r="E194" s="9" t="s">
        <v>260</v>
      </c>
      <c r="F194" s="9"/>
      <c r="G194" s="10">
        <f t="shared" ref="G194:G195" si="121">G195</f>
        <v>10810080</v>
      </c>
      <c r="H194" s="10">
        <f>H195</f>
        <v>-309727.71999999997</v>
      </c>
      <c r="I194" s="10">
        <f t="shared" si="99"/>
        <v>10500352.279999999</v>
      </c>
      <c r="J194" s="10">
        <f t="shared" ref="J194:J195" si="122">J195</f>
        <v>5855065</v>
      </c>
      <c r="K194" s="10">
        <f>K195</f>
        <v>0</v>
      </c>
      <c r="L194" s="2">
        <f t="shared" si="100"/>
        <v>5855065</v>
      </c>
      <c r="M194" s="10">
        <f t="shared" ref="M194:M195" si="123">M195</f>
        <v>5877835</v>
      </c>
      <c r="N194" s="10">
        <f>N195</f>
        <v>0</v>
      </c>
      <c r="O194" s="2">
        <f t="shared" si="101"/>
        <v>5877835</v>
      </c>
    </row>
    <row r="195" spans="1:15" ht="48" customHeight="1" x14ac:dyDescent="0.25">
      <c r="A195" s="8" t="s">
        <v>114</v>
      </c>
      <c r="B195" s="9" t="s">
        <v>25</v>
      </c>
      <c r="C195" s="9" t="s">
        <v>112</v>
      </c>
      <c r="D195" s="9" t="s">
        <v>67</v>
      </c>
      <c r="E195" s="9" t="s">
        <v>260</v>
      </c>
      <c r="F195" s="9" t="s">
        <v>115</v>
      </c>
      <c r="G195" s="10">
        <f t="shared" si="121"/>
        <v>10810080</v>
      </c>
      <c r="H195" s="10">
        <f>H196</f>
        <v>-309727.71999999997</v>
      </c>
      <c r="I195" s="10">
        <f t="shared" si="99"/>
        <v>10500352.279999999</v>
      </c>
      <c r="J195" s="10">
        <f t="shared" si="122"/>
        <v>5855065</v>
      </c>
      <c r="K195" s="10">
        <f>K196</f>
        <v>0</v>
      </c>
      <c r="L195" s="2">
        <f t="shared" si="100"/>
        <v>5855065</v>
      </c>
      <c r="M195" s="10">
        <f t="shared" si="123"/>
        <v>5877835</v>
      </c>
      <c r="N195" s="10">
        <f>N196</f>
        <v>0</v>
      </c>
      <c r="O195" s="2">
        <f t="shared" si="101"/>
        <v>5877835</v>
      </c>
    </row>
    <row r="196" spans="1:15" ht="23.4" customHeight="1" x14ac:dyDescent="0.25">
      <c r="A196" s="8" t="s">
        <v>116</v>
      </c>
      <c r="B196" s="9" t="s">
        <v>25</v>
      </c>
      <c r="C196" s="9" t="s">
        <v>112</v>
      </c>
      <c r="D196" s="9" t="s">
        <v>67</v>
      </c>
      <c r="E196" s="9" t="s">
        <v>260</v>
      </c>
      <c r="F196" s="9" t="s">
        <v>117</v>
      </c>
      <c r="G196" s="10">
        <v>10810080</v>
      </c>
      <c r="H196" s="32">
        <v>-309727.71999999997</v>
      </c>
      <c r="I196" s="10">
        <f t="shared" si="99"/>
        <v>10500352.279999999</v>
      </c>
      <c r="J196" s="10">
        <v>5855065</v>
      </c>
      <c r="K196" s="2">
        <v>0</v>
      </c>
      <c r="L196" s="2">
        <f t="shared" si="100"/>
        <v>5855065</v>
      </c>
      <c r="M196" s="10">
        <v>5877835</v>
      </c>
      <c r="N196" s="2">
        <v>0</v>
      </c>
      <c r="O196" s="2">
        <f t="shared" si="101"/>
        <v>5877835</v>
      </c>
    </row>
    <row r="197" spans="1:15" ht="130.80000000000001" customHeight="1" x14ac:dyDescent="0.25">
      <c r="A197" s="8" t="s">
        <v>121</v>
      </c>
      <c r="B197" s="9" t="s">
        <v>25</v>
      </c>
      <c r="C197" s="9" t="s">
        <v>112</v>
      </c>
      <c r="D197" s="9" t="s">
        <v>67</v>
      </c>
      <c r="E197" s="9" t="s">
        <v>261</v>
      </c>
      <c r="F197" s="9"/>
      <c r="G197" s="10">
        <f>G198+G200</f>
        <v>205200</v>
      </c>
      <c r="H197" s="10">
        <f>H198+H200</f>
        <v>-67400</v>
      </c>
      <c r="I197" s="10">
        <f t="shared" si="99"/>
        <v>137800</v>
      </c>
      <c r="J197" s="10">
        <f>J198+J200</f>
        <v>205200</v>
      </c>
      <c r="K197" s="10">
        <f>K198+K200</f>
        <v>0</v>
      </c>
      <c r="L197" s="2">
        <f t="shared" si="100"/>
        <v>205200</v>
      </c>
      <c r="M197" s="10">
        <f>M198+M200</f>
        <v>205200</v>
      </c>
      <c r="N197" s="10">
        <f>N198+N200</f>
        <v>0</v>
      </c>
      <c r="O197" s="2">
        <f t="shared" si="101"/>
        <v>205200</v>
      </c>
    </row>
    <row r="198" spans="1:15" ht="34.799999999999997" customHeight="1" x14ac:dyDescent="0.25">
      <c r="A198" s="14" t="s">
        <v>122</v>
      </c>
      <c r="B198" s="9" t="s">
        <v>25</v>
      </c>
      <c r="C198" s="9" t="s">
        <v>112</v>
      </c>
      <c r="D198" s="9" t="s">
        <v>67</v>
      </c>
      <c r="E198" s="9" t="s">
        <v>261</v>
      </c>
      <c r="F198" s="9" t="s">
        <v>123</v>
      </c>
      <c r="G198" s="10">
        <f>G199</f>
        <v>25200</v>
      </c>
      <c r="H198" s="10">
        <f>H199</f>
        <v>-8400</v>
      </c>
      <c r="I198" s="10">
        <f t="shared" si="99"/>
        <v>16800</v>
      </c>
      <c r="J198" s="10">
        <f>J199</f>
        <v>25200</v>
      </c>
      <c r="K198" s="10">
        <f>K199</f>
        <v>0</v>
      </c>
      <c r="L198" s="2">
        <f t="shared" si="100"/>
        <v>25200</v>
      </c>
      <c r="M198" s="10">
        <f>M199</f>
        <v>25200</v>
      </c>
      <c r="N198" s="10">
        <f>N199</f>
        <v>0</v>
      </c>
      <c r="O198" s="2">
        <f t="shared" si="101"/>
        <v>25200</v>
      </c>
    </row>
    <row r="199" spans="1:15" ht="35.4" customHeight="1" x14ac:dyDescent="0.25">
      <c r="A199" s="14" t="s">
        <v>124</v>
      </c>
      <c r="B199" s="9" t="s">
        <v>25</v>
      </c>
      <c r="C199" s="9" t="s">
        <v>112</v>
      </c>
      <c r="D199" s="9" t="s">
        <v>67</v>
      </c>
      <c r="E199" s="9" t="s">
        <v>261</v>
      </c>
      <c r="F199" s="9" t="s">
        <v>125</v>
      </c>
      <c r="G199" s="10">
        <v>25200</v>
      </c>
      <c r="H199" s="32">
        <v>-8400</v>
      </c>
      <c r="I199" s="10">
        <f t="shared" si="99"/>
        <v>16800</v>
      </c>
      <c r="J199" s="10">
        <v>25200</v>
      </c>
      <c r="K199" s="2">
        <v>0</v>
      </c>
      <c r="L199" s="2">
        <f t="shared" si="100"/>
        <v>25200</v>
      </c>
      <c r="M199" s="10">
        <v>25200</v>
      </c>
      <c r="N199" s="2">
        <v>0</v>
      </c>
      <c r="O199" s="2">
        <f t="shared" si="101"/>
        <v>25200</v>
      </c>
    </row>
    <row r="200" spans="1:15" ht="34.799999999999997" customHeight="1" x14ac:dyDescent="0.25">
      <c r="A200" s="8" t="s">
        <v>119</v>
      </c>
      <c r="B200" s="9" t="s">
        <v>25</v>
      </c>
      <c r="C200" s="9" t="s">
        <v>112</v>
      </c>
      <c r="D200" s="9" t="s">
        <v>67</v>
      </c>
      <c r="E200" s="9" t="s">
        <v>261</v>
      </c>
      <c r="F200" s="9" t="s">
        <v>115</v>
      </c>
      <c r="G200" s="10">
        <f>G201</f>
        <v>180000</v>
      </c>
      <c r="H200" s="10">
        <f>H201</f>
        <v>-59000</v>
      </c>
      <c r="I200" s="10">
        <f t="shared" si="99"/>
        <v>121000</v>
      </c>
      <c r="J200" s="10">
        <f>J201</f>
        <v>180000</v>
      </c>
      <c r="K200" s="10">
        <f>K201</f>
        <v>0</v>
      </c>
      <c r="L200" s="2">
        <f t="shared" si="100"/>
        <v>180000</v>
      </c>
      <c r="M200" s="10">
        <f>M201</f>
        <v>180000</v>
      </c>
      <c r="N200" s="10">
        <f>N201</f>
        <v>0</v>
      </c>
      <c r="O200" s="2">
        <f t="shared" si="101"/>
        <v>180000</v>
      </c>
    </row>
    <row r="201" spans="1:15" ht="20.399999999999999" customHeight="1" x14ac:dyDescent="0.25">
      <c r="A201" s="8" t="s">
        <v>116</v>
      </c>
      <c r="B201" s="9" t="s">
        <v>25</v>
      </c>
      <c r="C201" s="9" t="s">
        <v>112</v>
      </c>
      <c r="D201" s="9" t="s">
        <v>67</v>
      </c>
      <c r="E201" s="9" t="s">
        <v>261</v>
      </c>
      <c r="F201" s="9" t="s">
        <v>117</v>
      </c>
      <c r="G201" s="10">
        <v>180000</v>
      </c>
      <c r="H201" s="32">
        <v>-59000</v>
      </c>
      <c r="I201" s="10">
        <f t="shared" si="99"/>
        <v>121000</v>
      </c>
      <c r="J201" s="10">
        <v>180000</v>
      </c>
      <c r="K201" s="2">
        <v>0</v>
      </c>
      <c r="L201" s="2">
        <f t="shared" si="100"/>
        <v>180000</v>
      </c>
      <c r="M201" s="10">
        <v>180000</v>
      </c>
      <c r="N201" s="2">
        <v>0</v>
      </c>
      <c r="O201" s="2">
        <f t="shared" si="101"/>
        <v>180000</v>
      </c>
    </row>
    <row r="202" spans="1:15" ht="20.399999999999999" customHeight="1" x14ac:dyDescent="0.25">
      <c r="A202" s="49" t="s">
        <v>126</v>
      </c>
      <c r="B202" s="9" t="s">
        <v>25</v>
      </c>
      <c r="C202" s="9" t="s">
        <v>112</v>
      </c>
      <c r="D202" s="9" t="s">
        <v>112</v>
      </c>
      <c r="E202" s="9"/>
      <c r="F202" s="9"/>
      <c r="G202" s="10">
        <f>G203+G208</f>
        <v>132000</v>
      </c>
      <c r="H202" s="10">
        <f>H203+H208</f>
        <v>0</v>
      </c>
      <c r="I202" s="10">
        <f t="shared" si="99"/>
        <v>132000</v>
      </c>
      <c r="J202" s="10">
        <f>J203+J208</f>
        <v>91000</v>
      </c>
      <c r="K202" s="10">
        <f>K203+K208</f>
        <v>0</v>
      </c>
      <c r="L202" s="2">
        <f t="shared" si="100"/>
        <v>91000</v>
      </c>
      <c r="M202" s="10">
        <f>M203+M208</f>
        <v>91000</v>
      </c>
      <c r="N202" s="10">
        <f>N203+N208</f>
        <v>0</v>
      </c>
      <c r="O202" s="2">
        <f t="shared" si="101"/>
        <v>91000</v>
      </c>
    </row>
    <row r="203" spans="1:15" ht="34.799999999999997" customHeight="1" x14ac:dyDescent="0.25">
      <c r="A203" s="15" t="s">
        <v>127</v>
      </c>
      <c r="B203" s="9" t="s">
        <v>25</v>
      </c>
      <c r="C203" s="9" t="s">
        <v>112</v>
      </c>
      <c r="D203" s="9" t="s">
        <v>112</v>
      </c>
      <c r="E203" s="9" t="s">
        <v>262</v>
      </c>
      <c r="F203" s="9"/>
      <c r="G203" s="10">
        <f>G204+G206</f>
        <v>91000</v>
      </c>
      <c r="H203" s="10">
        <f>H204+H206</f>
        <v>0</v>
      </c>
      <c r="I203" s="10">
        <f t="shared" si="99"/>
        <v>91000</v>
      </c>
      <c r="J203" s="10">
        <f>J204+J206</f>
        <v>91000</v>
      </c>
      <c r="K203" s="10">
        <f>K204+K206</f>
        <v>0</v>
      </c>
      <c r="L203" s="2">
        <f t="shared" si="100"/>
        <v>91000</v>
      </c>
      <c r="M203" s="10">
        <f>M204+M206</f>
        <v>91000</v>
      </c>
      <c r="N203" s="10">
        <f>N204+N206</f>
        <v>0</v>
      </c>
      <c r="O203" s="2">
        <f t="shared" si="101"/>
        <v>91000</v>
      </c>
    </row>
    <row r="204" spans="1:15" ht="97.8" customHeight="1" x14ac:dyDescent="0.25">
      <c r="A204" s="8" t="s">
        <v>31</v>
      </c>
      <c r="B204" s="9" t="s">
        <v>25</v>
      </c>
      <c r="C204" s="9" t="s">
        <v>112</v>
      </c>
      <c r="D204" s="9" t="s">
        <v>112</v>
      </c>
      <c r="E204" s="9" t="s">
        <v>262</v>
      </c>
      <c r="F204" s="9" t="s">
        <v>32</v>
      </c>
      <c r="G204" s="10">
        <f>G205</f>
        <v>15000</v>
      </c>
      <c r="H204" s="10">
        <f>H205</f>
        <v>-10750</v>
      </c>
      <c r="I204" s="10">
        <f t="shared" si="99"/>
        <v>4250</v>
      </c>
      <c r="J204" s="10">
        <f>J205</f>
        <v>15000</v>
      </c>
      <c r="K204" s="10">
        <f>K205</f>
        <v>0</v>
      </c>
      <c r="L204" s="2">
        <f t="shared" si="100"/>
        <v>15000</v>
      </c>
      <c r="M204" s="10">
        <f>M205</f>
        <v>15000</v>
      </c>
      <c r="N204" s="10">
        <f>N205</f>
        <v>0</v>
      </c>
      <c r="O204" s="2">
        <f t="shared" si="101"/>
        <v>15000</v>
      </c>
    </row>
    <row r="205" spans="1:15" ht="34.799999999999997" customHeight="1" x14ac:dyDescent="0.25">
      <c r="A205" s="8" t="s">
        <v>128</v>
      </c>
      <c r="B205" s="9" t="s">
        <v>25</v>
      </c>
      <c r="C205" s="9" t="s">
        <v>112</v>
      </c>
      <c r="D205" s="9" t="s">
        <v>112</v>
      </c>
      <c r="E205" s="9" t="s">
        <v>262</v>
      </c>
      <c r="F205" s="9" t="s">
        <v>60</v>
      </c>
      <c r="G205" s="10">
        <v>15000</v>
      </c>
      <c r="H205" s="32">
        <v>-10750</v>
      </c>
      <c r="I205" s="10">
        <f t="shared" si="99"/>
        <v>4250</v>
      </c>
      <c r="J205" s="10">
        <v>15000</v>
      </c>
      <c r="K205" s="2">
        <v>0</v>
      </c>
      <c r="L205" s="2">
        <f t="shared" si="100"/>
        <v>15000</v>
      </c>
      <c r="M205" s="10">
        <v>15000</v>
      </c>
      <c r="N205" s="2">
        <v>0</v>
      </c>
      <c r="O205" s="2">
        <f t="shared" si="101"/>
        <v>15000</v>
      </c>
    </row>
    <row r="206" spans="1:15" ht="34.799999999999997" customHeight="1" x14ac:dyDescent="0.25">
      <c r="A206" s="8" t="s">
        <v>37</v>
      </c>
      <c r="B206" s="9" t="s">
        <v>25</v>
      </c>
      <c r="C206" s="9" t="s">
        <v>112</v>
      </c>
      <c r="D206" s="9" t="s">
        <v>112</v>
      </c>
      <c r="E206" s="9" t="s">
        <v>262</v>
      </c>
      <c r="F206" s="9" t="s">
        <v>38</v>
      </c>
      <c r="G206" s="10">
        <f>G207</f>
        <v>76000</v>
      </c>
      <c r="H206" s="10">
        <f>H207</f>
        <v>10750</v>
      </c>
      <c r="I206" s="10">
        <f t="shared" si="99"/>
        <v>86750</v>
      </c>
      <c r="J206" s="10">
        <f>J207</f>
        <v>76000</v>
      </c>
      <c r="K206" s="10">
        <f>K207</f>
        <v>0</v>
      </c>
      <c r="L206" s="2">
        <f t="shared" si="100"/>
        <v>76000</v>
      </c>
      <c r="M206" s="10">
        <f>M207</f>
        <v>76000</v>
      </c>
      <c r="N206" s="10">
        <f>N207</f>
        <v>0</v>
      </c>
      <c r="O206" s="2">
        <f t="shared" si="101"/>
        <v>76000</v>
      </c>
    </row>
    <row r="207" spans="1:15" ht="50.4" customHeight="1" x14ac:dyDescent="0.25">
      <c r="A207" s="8" t="s">
        <v>39</v>
      </c>
      <c r="B207" s="9" t="s">
        <v>25</v>
      </c>
      <c r="C207" s="9" t="s">
        <v>112</v>
      </c>
      <c r="D207" s="9" t="s">
        <v>112</v>
      </c>
      <c r="E207" s="9" t="s">
        <v>262</v>
      </c>
      <c r="F207" s="9" t="s">
        <v>40</v>
      </c>
      <c r="G207" s="10">
        <v>76000</v>
      </c>
      <c r="H207" s="32">
        <v>10750</v>
      </c>
      <c r="I207" s="10">
        <f t="shared" si="99"/>
        <v>86750</v>
      </c>
      <c r="J207" s="10">
        <v>76000</v>
      </c>
      <c r="K207" s="2">
        <v>0</v>
      </c>
      <c r="L207" s="2">
        <f t="shared" si="100"/>
        <v>76000</v>
      </c>
      <c r="M207" s="10">
        <v>76000</v>
      </c>
      <c r="N207" s="2">
        <v>0</v>
      </c>
      <c r="O207" s="2">
        <f t="shared" si="101"/>
        <v>76000</v>
      </c>
    </row>
    <row r="208" spans="1:15" ht="100.8" customHeight="1" x14ac:dyDescent="0.25">
      <c r="A208" s="8" t="s">
        <v>129</v>
      </c>
      <c r="B208" s="9" t="s">
        <v>25</v>
      </c>
      <c r="C208" s="9" t="s">
        <v>112</v>
      </c>
      <c r="D208" s="9" t="s">
        <v>112</v>
      </c>
      <c r="E208" s="9" t="s">
        <v>263</v>
      </c>
      <c r="F208" s="9"/>
      <c r="G208" s="10">
        <f t="shared" ref="G208:G209" si="124">G209</f>
        <v>41000</v>
      </c>
      <c r="H208" s="10">
        <f>H209</f>
        <v>0</v>
      </c>
      <c r="I208" s="10">
        <f t="shared" si="99"/>
        <v>41000</v>
      </c>
      <c r="J208" s="10">
        <f t="shared" ref="J208:J209" si="125">J209</f>
        <v>0</v>
      </c>
      <c r="K208" s="10">
        <f>K209</f>
        <v>0</v>
      </c>
      <c r="L208" s="2">
        <f t="shared" si="100"/>
        <v>0</v>
      </c>
      <c r="M208" s="10">
        <f t="shared" ref="M208:M209" si="126">M209</f>
        <v>0</v>
      </c>
      <c r="N208" s="10">
        <f>N209</f>
        <v>0</v>
      </c>
      <c r="O208" s="2">
        <f t="shared" si="101"/>
        <v>0</v>
      </c>
    </row>
    <row r="209" spans="1:15" ht="34.799999999999997" customHeight="1" x14ac:dyDescent="0.25">
      <c r="A209" s="8" t="s">
        <v>47</v>
      </c>
      <c r="B209" s="9" t="s">
        <v>25</v>
      </c>
      <c r="C209" s="9" t="s">
        <v>112</v>
      </c>
      <c r="D209" s="9" t="s">
        <v>112</v>
      </c>
      <c r="E209" s="9" t="s">
        <v>263</v>
      </c>
      <c r="F209" s="9" t="s">
        <v>38</v>
      </c>
      <c r="G209" s="10">
        <f t="shared" si="124"/>
        <v>41000</v>
      </c>
      <c r="H209" s="10">
        <f>H210</f>
        <v>0</v>
      </c>
      <c r="I209" s="10">
        <f t="shared" si="99"/>
        <v>41000</v>
      </c>
      <c r="J209" s="10">
        <f t="shared" si="125"/>
        <v>0</v>
      </c>
      <c r="K209" s="10">
        <f>K210</f>
        <v>0</v>
      </c>
      <c r="L209" s="2">
        <f t="shared" si="100"/>
        <v>0</v>
      </c>
      <c r="M209" s="10">
        <f t="shared" si="126"/>
        <v>0</v>
      </c>
      <c r="N209" s="10">
        <f>N210</f>
        <v>0</v>
      </c>
      <c r="O209" s="2">
        <f t="shared" si="101"/>
        <v>0</v>
      </c>
    </row>
    <row r="210" spans="1:15" ht="51" customHeight="1" x14ac:dyDescent="0.25">
      <c r="A210" s="8" t="s">
        <v>48</v>
      </c>
      <c r="B210" s="9" t="s">
        <v>25</v>
      </c>
      <c r="C210" s="9" t="s">
        <v>112</v>
      </c>
      <c r="D210" s="9" t="s">
        <v>112</v>
      </c>
      <c r="E210" s="9" t="s">
        <v>263</v>
      </c>
      <c r="F210" s="9" t="s">
        <v>40</v>
      </c>
      <c r="G210" s="10">
        <v>41000</v>
      </c>
      <c r="H210" s="32">
        <v>0</v>
      </c>
      <c r="I210" s="10">
        <f t="shared" si="99"/>
        <v>41000</v>
      </c>
      <c r="J210" s="10">
        <v>0</v>
      </c>
      <c r="K210" s="2">
        <v>0</v>
      </c>
      <c r="L210" s="2">
        <f t="shared" si="100"/>
        <v>0</v>
      </c>
      <c r="M210" s="10">
        <v>0</v>
      </c>
      <c r="N210" s="2">
        <v>0</v>
      </c>
      <c r="O210" s="2">
        <f t="shared" si="101"/>
        <v>0</v>
      </c>
    </row>
    <row r="211" spans="1:15" ht="24.6" customHeight="1" x14ac:dyDescent="0.25">
      <c r="A211" s="8" t="s">
        <v>130</v>
      </c>
      <c r="B211" s="9" t="s">
        <v>25</v>
      </c>
      <c r="C211" s="9" t="s">
        <v>112</v>
      </c>
      <c r="D211" s="9" t="s">
        <v>71</v>
      </c>
      <c r="E211" s="9"/>
      <c r="F211" s="9"/>
      <c r="G211" s="10">
        <f>G212</f>
        <v>18726200</v>
      </c>
      <c r="H211" s="10">
        <f t="shared" ref="H211:K211" si="127">H212</f>
        <v>85029.48000000001</v>
      </c>
      <c r="I211" s="10">
        <f t="shared" si="127"/>
        <v>18811229.48</v>
      </c>
      <c r="J211" s="10">
        <f>J212</f>
        <v>18359100</v>
      </c>
      <c r="K211" s="10">
        <f t="shared" si="127"/>
        <v>0</v>
      </c>
      <c r="L211" s="2">
        <f t="shared" si="100"/>
        <v>18359100</v>
      </c>
      <c r="M211" s="10">
        <f>M212</f>
        <v>18359100</v>
      </c>
      <c r="N211" s="2">
        <v>0</v>
      </c>
      <c r="O211" s="2">
        <f t="shared" si="101"/>
        <v>18359100</v>
      </c>
    </row>
    <row r="212" spans="1:15" ht="49.8" customHeight="1" x14ac:dyDescent="0.25">
      <c r="A212" s="8" t="s">
        <v>131</v>
      </c>
      <c r="B212" s="9" t="s">
        <v>25</v>
      </c>
      <c r="C212" s="9" t="s">
        <v>112</v>
      </c>
      <c r="D212" s="9" t="s">
        <v>71</v>
      </c>
      <c r="E212" s="9" t="s">
        <v>264</v>
      </c>
      <c r="F212" s="9"/>
      <c r="G212" s="10">
        <f>G213+G215+G217</f>
        <v>18726200</v>
      </c>
      <c r="H212" s="10">
        <f>H213+H215+H217</f>
        <v>85029.48000000001</v>
      </c>
      <c r="I212" s="10">
        <f t="shared" si="99"/>
        <v>18811229.48</v>
      </c>
      <c r="J212" s="10">
        <f>J213+J215+J217</f>
        <v>18359100</v>
      </c>
      <c r="K212" s="10">
        <f>K213+K215</f>
        <v>0</v>
      </c>
      <c r="L212" s="2">
        <f t="shared" si="100"/>
        <v>18359100</v>
      </c>
      <c r="M212" s="10">
        <f>M213+M215+M217</f>
        <v>18359100</v>
      </c>
      <c r="N212" s="10">
        <f>N213+N215</f>
        <v>0</v>
      </c>
      <c r="O212" s="2">
        <f t="shared" si="101"/>
        <v>18359100</v>
      </c>
    </row>
    <row r="213" spans="1:15" ht="102" customHeight="1" x14ac:dyDescent="0.25">
      <c r="A213" s="8" t="s">
        <v>31</v>
      </c>
      <c r="B213" s="9" t="s">
        <v>25</v>
      </c>
      <c r="C213" s="9" t="s">
        <v>112</v>
      </c>
      <c r="D213" s="9" t="s">
        <v>71</v>
      </c>
      <c r="E213" s="9" t="s">
        <v>264</v>
      </c>
      <c r="F213" s="9" t="s">
        <v>32</v>
      </c>
      <c r="G213" s="10">
        <f>G214</f>
        <v>18148600</v>
      </c>
      <c r="H213" s="10">
        <f>H214</f>
        <v>-39159.019999999997</v>
      </c>
      <c r="I213" s="10">
        <f t="shared" si="99"/>
        <v>18109440.98</v>
      </c>
      <c r="J213" s="10">
        <f>J214</f>
        <v>18153600</v>
      </c>
      <c r="K213" s="10">
        <f>K214</f>
        <v>0</v>
      </c>
      <c r="L213" s="2">
        <f t="shared" si="100"/>
        <v>18153600</v>
      </c>
      <c r="M213" s="10">
        <f>M214</f>
        <v>18153600</v>
      </c>
      <c r="N213" s="10">
        <f>N214</f>
        <v>0</v>
      </c>
      <c r="O213" s="2">
        <f t="shared" si="101"/>
        <v>18153600</v>
      </c>
    </row>
    <row r="214" spans="1:15" ht="34.799999999999997" customHeight="1" x14ac:dyDescent="0.25">
      <c r="A214" s="8" t="s">
        <v>128</v>
      </c>
      <c r="B214" s="9" t="s">
        <v>25</v>
      </c>
      <c r="C214" s="9" t="s">
        <v>112</v>
      </c>
      <c r="D214" s="9" t="s">
        <v>71</v>
      </c>
      <c r="E214" s="9" t="s">
        <v>264</v>
      </c>
      <c r="F214" s="9" t="s">
        <v>60</v>
      </c>
      <c r="G214" s="10">
        <v>18148600</v>
      </c>
      <c r="H214" s="32">
        <v>-39159.019999999997</v>
      </c>
      <c r="I214" s="10">
        <f t="shared" si="99"/>
        <v>18109440.98</v>
      </c>
      <c r="J214" s="10">
        <v>18153600</v>
      </c>
      <c r="K214" s="2">
        <v>0</v>
      </c>
      <c r="L214" s="2">
        <f t="shared" si="100"/>
        <v>18153600</v>
      </c>
      <c r="M214" s="10">
        <v>18153600</v>
      </c>
      <c r="N214" s="2">
        <v>0</v>
      </c>
      <c r="O214" s="2">
        <f t="shared" si="101"/>
        <v>18153600</v>
      </c>
    </row>
    <row r="215" spans="1:15" ht="34.799999999999997" customHeight="1" x14ac:dyDescent="0.25">
      <c r="A215" s="8" t="s">
        <v>47</v>
      </c>
      <c r="B215" s="9" t="s">
        <v>25</v>
      </c>
      <c r="C215" s="9" t="s">
        <v>112</v>
      </c>
      <c r="D215" s="9" t="s">
        <v>71</v>
      </c>
      <c r="E215" s="9" t="s">
        <v>264</v>
      </c>
      <c r="F215" s="9" t="s">
        <v>38</v>
      </c>
      <c r="G215" s="10">
        <f>G216</f>
        <v>568100</v>
      </c>
      <c r="H215" s="10">
        <f>H216</f>
        <v>127528.5</v>
      </c>
      <c r="I215" s="10">
        <f t="shared" si="99"/>
        <v>695628.5</v>
      </c>
      <c r="J215" s="10">
        <f>J216</f>
        <v>200000</v>
      </c>
      <c r="K215" s="10">
        <f>K216</f>
        <v>0</v>
      </c>
      <c r="L215" s="2">
        <f t="shared" si="100"/>
        <v>200000</v>
      </c>
      <c r="M215" s="10">
        <f>M216</f>
        <v>200000</v>
      </c>
      <c r="N215" s="10">
        <f>N216</f>
        <v>0</v>
      </c>
      <c r="O215" s="2">
        <f t="shared" si="101"/>
        <v>200000</v>
      </c>
    </row>
    <row r="216" spans="1:15" ht="51.6" customHeight="1" x14ac:dyDescent="0.25">
      <c r="A216" s="8" t="s">
        <v>39</v>
      </c>
      <c r="B216" s="9" t="s">
        <v>25</v>
      </c>
      <c r="C216" s="9" t="s">
        <v>112</v>
      </c>
      <c r="D216" s="9" t="s">
        <v>71</v>
      </c>
      <c r="E216" s="9" t="s">
        <v>264</v>
      </c>
      <c r="F216" s="9" t="s">
        <v>40</v>
      </c>
      <c r="G216" s="10">
        <v>568100</v>
      </c>
      <c r="H216" s="32">
        <v>127528.5</v>
      </c>
      <c r="I216" s="10">
        <f t="shared" si="99"/>
        <v>695628.5</v>
      </c>
      <c r="J216" s="10">
        <v>200000</v>
      </c>
      <c r="K216" s="2">
        <v>0</v>
      </c>
      <c r="L216" s="2">
        <f t="shared" si="100"/>
        <v>200000</v>
      </c>
      <c r="M216" s="10">
        <v>200000</v>
      </c>
      <c r="N216" s="2">
        <v>0</v>
      </c>
      <c r="O216" s="2">
        <f t="shared" si="101"/>
        <v>200000</v>
      </c>
    </row>
    <row r="217" spans="1:15" ht="17.399999999999999" customHeight="1" x14ac:dyDescent="0.25">
      <c r="A217" s="8" t="s">
        <v>41</v>
      </c>
      <c r="B217" s="9" t="s">
        <v>25</v>
      </c>
      <c r="C217" s="9" t="s">
        <v>112</v>
      </c>
      <c r="D217" s="9" t="s">
        <v>71</v>
      </c>
      <c r="E217" s="9" t="s">
        <v>264</v>
      </c>
      <c r="F217" s="9" t="s">
        <v>42</v>
      </c>
      <c r="G217" s="10">
        <f>G218</f>
        <v>9500</v>
      </c>
      <c r="H217" s="10">
        <f>H218</f>
        <v>-3340</v>
      </c>
      <c r="I217" s="10">
        <f t="shared" si="99"/>
        <v>6160</v>
      </c>
      <c r="J217" s="10">
        <f>J218</f>
        <v>5500</v>
      </c>
      <c r="K217" s="10">
        <f t="shared" ref="K217:N217" si="128">K218</f>
        <v>0</v>
      </c>
      <c r="L217" s="2">
        <f t="shared" si="100"/>
        <v>5500</v>
      </c>
      <c r="M217" s="10">
        <f>M218</f>
        <v>5500</v>
      </c>
      <c r="N217" s="10">
        <f t="shared" si="128"/>
        <v>0</v>
      </c>
      <c r="O217" s="2">
        <f t="shared" si="101"/>
        <v>5500</v>
      </c>
    </row>
    <row r="218" spans="1:15" ht="18.600000000000001" customHeight="1" x14ac:dyDescent="0.25">
      <c r="A218" s="8" t="s">
        <v>61</v>
      </c>
      <c r="B218" s="9" t="s">
        <v>25</v>
      </c>
      <c r="C218" s="9" t="s">
        <v>112</v>
      </c>
      <c r="D218" s="9" t="s">
        <v>71</v>
      </c>
      <c r="E218" s="9" t="s">
        <v>264</v>
      </c>
      <c r="F218" s="9" t="s">
        <v>44</v>
      </c>
      <c r="G218" s="10">
        <v>9500</v>
      </c>
      <c r="H218" s="32">
        <v>-3340</v>
      </c>
      <c r="I218" s="10">
        <f t="shared" si="99"/>
        <v>6160</v>
      </c>
      <c r="J218" s="10">
        <v>5500</v>
      </c>
      <c r="K218" s="10">
        <v>0</v>
      </c>
      <c r="L218" s="2">
        <f t="shared" si="100"/>
        <v>5500</v>
      </c>
      <c r="M218" s="10">
        <v>5500</v>
      </c>
      <c r="N218" s="10">
        <v>0</v>
      </c>
      <c r="O218" s="2">
        <f t="shared" si="101"/>
        <v>5500</v>
      </c>
    </row>
    <row r="219" spans="1:15" ht="18.600000000000001" customHeight="1" x14ac:dyDescent="0.25">
      <c r="A219" s="41" t="s">
        <v>132</v>
      </c>
      <c r="B219" s="42" t="s">
        <v>25</v>
      </c>
      <c r="C219" s="44" t="s">
        <v>87</v>
      </c>
      <c r="D219" s="42"/>
      <c r="E219" s="42"/>
      <c r="F219" s="42"/>
      <c r="G219" s="43">
        <f>G220</f>
        <v>33434413.630000003</v>
      </c>
      <c r="H219" s="6">
        <f>H220</f>
        <v>2580910.19</v>
      </c>
      <c r="I219" s="6">
        <f t="shared" si="99"/>
        <v>36015323.82</v>
      </c>
      <c r="J219" s="43">
        <f>J220</f>
        <v>17435381.359999999</v>
      </c>
      <c r="K219" s="10">
        <f>K220</f>
        <v>0</v>
      </c>
      <c r="L219" s="34">
        <f t="shared" si="100"/>
        <v>17435381.359999999</v>
      </c>
      <c r="M219" s="43">
        <f>M220</f>
        <v>19631084.77</v>
      </c>
      <c r="N219" s="10">
        <f>N220</f>
        <v>0</v>
      </c>
      <c r="O219" s="34">
        <f t="shared" si="101"/>
        <v>19631084.77</v>
      </c>
    </row>
    <row r="220" spans="1:15" ht="17.399999999999999" customHeight="1" x14ac:dyDescent="0.25">
      <c r="A220" s="8" t="s">
        <v>133</v>
      </c>
      <c r="B220" s="9" t="s">
        <v>25</v>
      </c>
      <c r="C220" s="9" t="s">
        <v>87</v>
      </c>
      <c r="D220" s="9" t="s">
        <v>27</v>
      </c>
      <c r="E220" s="9"/>
      <c r="F220" s="9"/>
      <c r="G220" s="10">
        <f>G221+G224+G227+G230+G233+G238+G241+G246+G249+G252+G255</f>
        <v>33434413.630000003</v>
      </c>
      <c r="H220" s="10">
        <f>H221+H224+H227+H230+H233+H238+H241+H246+H249+H252+H255</f>
        <v>2580910.19</v>
      </c>
      <c r="I220" s="10">
        <f t="shared" si="99"/>
        <v>36015323.82</v>
      </c>
      <c r="J220" s="10">
        <f>J221+J224+J227+J230+J233+J238+J241+J246+J249</f>
        <v>17435381.359999999</v>
      </c>
      <c r="K220" s="10">
        <f>K221</f>
        <v>0</v>
      </c>
      <c r="L220" s="2">
        <f t="shared" si="100"/>
        <v>17435381.359999999</v>
      </c>
      <c r="M220" s="10">
        <f>M221+M224+M227+M230+M233+M238+M241+M246+M249</f>
        <v>19631084.77</v>
      </c>
      <c r="N220" s="10">
        <f>N221</f>
        <v>0</v>
      </c>
      <c r="O220" s="2">
        <f t="shared" si="101"/>
        <v>19631084.77</v>
      </c>
    </row>
    <row r="221" spans="1:15" ht="16.2" customHeight="1" x14ac:dyDescent="0.25">
      <c r="A221" s="8" t="s">
        <v>134</v>
      </c>
      <c r="B221" s="9" t="s">
        <v>25</v>
      </c>
      <c r="C221" s="9" t="s">
        <v>87</v>
      </c>
      <c r="D221" s="9" t="s">
        <v>27</v>
      </c>
      <c r="E221" s="9" t="s">
        <v>265</v>
      </c>
      <c r="F221" s="9"/>
      <c r="G221" s="10">
        <f>G222</f>
        <v>11708290</v>
      </c>
      <c r="H221" s="10">
        <f>H222</f>
        <v>662412.86</v>
      </c>
      <c r="I221" s="10">
        <f t="shared" si="99"/>
        <v>12370702.859999999</v>
      </c>
      <c r="J221" s="10">
        <f t="shared" ref="J221:J222" si="129">J222</f>
        <v>6752361</v>
      </c>
      <c r="K221" s="2">
        <v>0</v>
      </c>
      <c r="L221" s="2">
        <f t="shared" si="100"/>
        <v>6752361</v>
      </c>
      <c r="M221" s="10">
        <f t="shared" ref="M221:M222" si="130">M222</f>
        <v>6776370</v>
      </c>
      <c r="N221" s="2">
        <v>0</v>
      </c>
      <c r="O221" s="2">
        <f t="shared" si="101"/>
        <v>6776370</v>
      </c>
    </row>
    <row r="222" spans="1:15" ht="46.2" customHeight="1" x14ac:dyDescent="0.25">
      <c r="A222" s="8" t="s">
        <v>114</v>
      </c>
      <c r="B222" s="9" t="s">
        <v>25</v>
      </c>
      <c r="C222" s="9" t="s">
        <v>87</v>
      </c>
      <c r="D222" s="9" t="s">
        <v>27</v>
      </c>
      <c r="E222" s="9" t="s">
        <v>265</v>
      </c>
      <c r="F222" s="9" t="s">
        <v>115</v>
      </c>
      <c r="G222" s="10">
        <f t="shared" ref="G222" si="131">G223</f>
        <v>11708290</v>
      </c>
      <c r="H222" s="10">
        <f>H223</f>
        <v>662412.86</v>
      </c>
      <c r="I222" s="10">
        <f t="shared" si="99"/>
        <v>12370702.859999999</v>
      </c>
      <c r="J222" s="10">
        <f t="shared" si="129"/>
        <v>6752361</v>
      </c>
      <c r="K222" s="10">
        <f>K223</f>
        <v>0</v>
      </c>
      <c r="L222" s="2">
        <f t="shared" si="100"/>
        <v>6752361</v>
      </c>
      <c r="M222" s="10">
        <f t="shared" si="130"/>
        <v>6776370</v>
      </c>
      <c r="N222" s="10">
        <f>N223</f>
        <v>0</v>
      </c>
      <c r="O222" s="2">
        <f t="shared" si="101"/>
        <v>6776370</v>
      </c>
    </row>
    <row r="223" spans="1:15" ht="15.6" customHeight="1" x14ac:dyDescent="0.25">
      <c r="A223" s="8" t="s">
        <v>120</v>
      </c>
      <c r="B223" s="9" t="s">
        <v>25</v>
      </c>
      <c r="C223" s="9" t="s">
        <v>87</v>
      </c>
      <c r="D223" s="9" t="s">
        <v>27</v>
      </c>
      <c r="E223" s="9" t="s">
        <v>265</v>
      </c>
      <c r="F223" s="9" t="s">
        <v>117</v>
      </c>
      <c r="G223" s="10">
        <v>11708290</v>
      </c>
      <c r="H223" s="10">
        <v>662412.86</v>
      </c>
      <c r="I223" s="10">
        <f t="shared" si="99"/>
        <v>12370702.859999999</v>
      </c>
      <c r="J223" s="10">
        <v>6752361</v>
      </c>
      <c r="K223" s="10">
        <f>K224</f>
        <v>0</v>
      </c>
      <c r="L223" s="2">
        <f t="shared" si="100"/>
        <v>6752361</v>
      </c>
      <c r="M223" s="10">
        <v>6776370</v>
      </c>
      <c r="N223" s="10">
        <f>N224</f>
        <v>0</v>
      </c>
      <c r="O223" s="2">
        <f t="shared" si="101"/>
        <v>6776370</v>
      </c>
    </row>
    <row r="224" spans="1:15" ht="17.399999999999999" customHeight="1" x14ac:dyDescent="0.25">
      <c r="A224" s="8" t="s">
        <v>135</v>
      </c>
      <c r="B224" s="9" t="s">
        <v>25</v>
      </c>
      <c r="C224" s="9" t="s">
        <v>87</v>
      </c>
      <c r="D224" s="9" t="s">
        <v>27</v>
      </c>
      <c r="E224" s="9" t="s">
        <v>266</v>
      </c>
      <c r="F224" s="9"/>
      <c r="G224" s="10">
        <f t="shared" ref="G224:H225" si="132">G225</f>
        <v>622598</v>
      </c>
      <c r="H224" s="10">
        <f t="shared" si="132"/>
        <v>-53046.6</v>
      </c>
      <c r="I224" s="10">
        <f t="shared" si="99"/>
        <v>569551.4</v>
      </c>
      <c r="J224" s="10">
        <f t="shared" ref="J224:J225" si="133">J225</f>
        <v>599730</v>
      </c>
      <c r="K224" s="2">
        <v>0</v>
      </c>
      <c r="L224" s="2">
        <f t="shared" si="100"/>
        <v>599730</v>
      </c>
      <c r="M224" s="10">
        <f t="shared" ref="M224:M225" si="134">M225</f>
        <v>603755</v>
      </c>
      <c r="N224" s="2">
        <v>0</v>
      </c>
      <c r="O224" s="2">
        <f t="shared" si="101"/>
        <v>603755</v>
      </c>
    </row>
    <row r="225" spans="1:15" ht="34.799999999999997" customHeight="1" x14ac:dyDescent="0.25">
      <c r="A225" s="8" t="s">
        <v>114</v>
      </c>
      <c r="B225" s="9" t="s">
        <v>25</v>
      </c>
      <c r="C225" s="9" t="s">
        <v>87</v>
      </c>
      <c r="D225" s="9" t="s">
        <v>27</v>
      </c>
      <c r="E225" s="9" t="s">
        <v>266</v>
      </c>
      <c r="F225" s="9" t="s">
        <v>115</v>
      </c>
      <c r="G225" s="10">
        <f t="shared" si="132"/>
        <v>622598</v>
      </c>
      <c r="H225" s="32">
        <f>H226</f>
        <v>-53046.6</v>
      </c>
      <c r="I225" s="10">
        <f t="shared" si="99"/>
        <v>569551.4</v>
      </c>
      <c r="J225" s="10">
        <f t="shared" si="133"/>
        <v>599730</v>
      </c>
      <c r="K225" s="10">
        <f>K226</f>
        <v>0</v>
      </c>
      <c r="L225" s="2">
        <f t="shared" si="100"/>
        <v>599730</v>
      </c>
      <c r="M225" s="10">
        <f t="shared" si="134"/>
        <v>603755</v>
      </c>
      <c r="N225" s="10">
        <f>N226</f>
        <v>0</v>
      </c>
      <c r="O225" s="2">
        <f t="shared" si="101"/>
        <v>603755</v>
      </c>
    </row>
    <row r="226" spans="1:15" ht="26.4" customHeight="1" x14ac:dyDescent="0.25">
      <c r="A226" s="8" t="s">
        <v>116</v>
      </c>
      <c r="B226" s="9" t="s">
        <v>25</v>
      </c>
      <c r="C226" s="9" t="s">
        <v>87</v>
      </c>
      <c r="D226" s="9" t="s">
        <v>27</v>
      </c>
      <c r="E226" s="9" t="s">
        <v>266</v>
      </c>
      <c r="F226" s="9" t="s">
        <v>117</v>
      </c>
      <c r="G226" s="10">
        <v>622598</v>
      </c>
      <c r="H226" s="32">
        <v>-53046.6</v>
      </c>
      <c r="I226" s="10">
        <f t="shared" si="99"/>
        <v>569551.4</v>
      </c>
      <c r="J226" s="10">
        <v>599730</v>
      </c>
      <c r="K226" s="10">
        <f>K227</f>
        <v>0</v>
      </c>
      <c r="L226" s="2">
        <f t="shared" si="100"/>
        <v>599730</v>
      </c>
      <c r="M226" s="10">
        <v>603755</v>
      </c>
      <c r="N226" s="10">
        <f>N227</f>
        <v>0</v>
      </c>
      <c r="O226" s="2">
        <f t="shared" si="101"/>
        <v>603755</v>
      </c>
    </row>
    <row r="227" spans="1:15" ht="36.6" customHeight="1" x14ac:dyDescent="0.25">
      <c r="A227" s="50" t="s">
        <v>136</v>
      </c>
      <c r="B227" s="46" t="s">
        <v>25</v>
      </c>
      <c r="C227" s="46" t="s">
        <v>87</v>
      </c>
      <c r="D227" s="46" t="s">
        <v>27</v>
      </c>
      <c r="E227" s="46" t="s">
        <v>267</v>
      </c>
      <c r="F227" s="46"/>
      <c r="G227" s="47">
        <f t="shared" ref="G227:H228" si="135">G228</f>
        <v>11119907.630000001</v>
      </c>
      <c r="H227" s="47">
        <f t="shared" si="135"/>
        <v>1995543.93</v>
      </c>
      <c r="I227" s="10">
        <f t="shared" si="99"/>
        <v>13115451.560000001</v>
      </c>
      <c r="J227" s="47">
        <f t="shared" ref="J227:J228" si="136">J228</f>
        <v>6935809</v>
      </c>
      <c r="K227" s="2">
        <v>0</v>
      </c>
      <c r="L227" s="2">
        <f t="shared" si="100"/>
        <v>6935809</v>
      </c>
      <c r="M227" s="47">
        <f t="shared" ref="M227:M228" si="137">M228</f>
        <v>8037375</v>
      </c>
      <c r="N227" s="2">
        <v>0</v>
      </c>
      <c r="O227" s="2">
        <f t="shared" si="101"/>
        <v>8037375</v>
      </c>
    </row>
    <row r="228" spans="1:15" ht="34.799999999999997" customHeight="1" x14ac:dyDescent="0.25">
      <c r="A228" s="8" t="s">
        <v>114</v>
      </c>
      <c r="B228" s="9" t="s">
        <v>25</v>
      </c>
      <c r="C228" s="9" t="s">
        <v>87</v>
      </c>
      <c r="D228" s="9" t="s">
        <v>27</v>
      </c>
      <c r="E228" s="46" t="s">
        <v>267</v>
      </c>
      <c r="F228" s="9" t="s">
        <v>115</v>
      </c>
      <c r="G228" s="10">
        <f t="shared" si="135"/>
        <v>11119907.630000001</v>
      </c>
      <c r="H228" s="10">
        <f>H229</f>
        <v>1995543.93</v>
      </c>
      <c r="I228" s="10">
        <f t="shared" si="99"/>
        <v>13115451.560000001</v>
      </c>
      <c r="J228" s="10">
        <f t="shared" si="136"/>
        <v>6935809</v>
      </c>
      <c r="K228" s="10">
        <f>K229</f>
        <v>0</v>
      </c>
      <c r="L228" s="2">
        <f t="shared" si="100"/>
        <v>6935809</v>
      </c>
      <c r="M228" s="10">
        <f t="shared" si="137"/>
        <v>8037375</v>
      </c>
      <c r="N228" s="10">
        <f>N229</f>
        <v>0</v>
      </c>
      <c r="O228" s="2">
        <f t="shared" si="101"/>
        <v>8037375</v>
      </c>
    </row>
    <row r="229" spans="1:15" ht="23.4" customHeight="1" x14ac:dyDescent="0.25">
      <c r="A229" s="8" t="s">
        <v>116</v>
      </c>
      <c r="B229" s="9" t="s">
        <v>25</v>
      </c>
      <c r="C229" s="9" t="s">
        <v>87</v>
      </c>
      <c r="D229" s="9" t="s">
        <v>27</v>
      </c>
      <c r="E229" s="46" t="s">
        <v>267</v>
      </c>
      <c r="F229" s="9" t="s">
        <v>117</v>
      </c>
      <c r="G229" s="10">
        <v>11119907.630000001</v>
      </c>
      <c r="H229" s="10">
        <v>1995543.93</v>
      </c>
      <c r="I229" s="10">
        <f t="shared" si="99"/>
        <v>13115451.560000001</v>
      </c>
      <c r="J229" s="10">
        <v>6935809</v>
      </c>
      <c r="K229" s="10">
        <f>K230</f>
        <v>0</v>
      </c>
      <c r="L229" s="2">
        <f t="shared" si="100"/>
        <v>6935809</v>
      </c>
      <c r="M229" s="10">
        <v>8037375</v>
      </c>
      <c r="N229" s="10">
        <f>N230</f>
        <v>0</v>
      </c>
      <c r="O229" s="2">
        <f t="shared" si="101"/>
        <v>8037375</v>
      </c>
    </row>
    <row r="230" spans="1:15" ht="115.2" customHeight="1" x14ac:dyDescent="0.25">
      <c r="A230" s="8" t="s">
        <v>137</v>
      </c>
      <c r="B230" s="9" t="s">
        <v>25</v>
      </c>
      <c r="C230" s="9" t="s">
        <v>87</v>
      </c>
      <c r="D230" s="9" t="s">
        <v>27</v>
      </c>
      <c r="E230" s="9" t="s">
        <v>268</v>
      </c>
      <c r="F230" s="9"/>
      <c r="G230" s="10">
        <f t="shared" ref="G230:G231" si="138">G231</f>
        <v>7500000</v>
      </c>
      <c r="H230" s="32">
        <v>0</v>
      </c>
      <c r="I230" s="10">
        <f t="shared" si="99"/>
        <v>7500000</v>
      </c>
      <c r="J230" s="10">
        <f t="shared" ref="J230:J231" si="139">J231</f>
        <v>0</v>
      </c>
      <c r="K230" s="2">
        <v>0</v>
      </c>
      <c r="L230" s="2">
        <f t="shared" si="100"/>
        <v>0</v>
      </c>
      <c r="M230" s="10">
        <f t="shared" ref="M230:M231" si="140">M231</f>
        <v>0</v>
      </c>
      <c r="N230" s="2">
        <v>0</v>
      </c>
      <c r="O230" s="2">
        <f t="shared" si="101"/>
        <v>0</v>
      </c>
    </row>
    <row r="231" spans="1:15" ht="48.6" customHeight="1" x14ac:dyDescent="0.25">
      <c r="A231" s="8" t="s">
        <v>114</v>
      </c>
      <c r="B231" s="9" t="s">
        <v>25</v>
      </c>
      <c r="C231" s="9" t="s">
        <v>87</v>
      </c>
      <c r="D231" s="9" t="s">
        <v>27</v>
      </c>
      <c r="E231" s="9" t="s">
        <v>268</v>
      </c>
      <c r="F231" s="9" t="s">
        <v>115</v>
      </c>
      <c r="G231" s="10">
        <f t="shared" si="138"/>
        <v>7500000</v>
      </c>
      <c r="H231" s="10">
        <f>H232+H234</f>
        <v>-70000</v>
      </c>
      <c r="I231" s="10">
        <f t="shared" si="99"/>
        <v>7430000</v>
      </c>
      <c r="J231" s="10">
        <f t="shared" si="139"/>
        <v>0</v>
      </c>
      <c r="K231" s="10">
        <f>K232+K234</f>
        <v>0</v>
      </c>
      <c r="L231" s="2">
        <f t="shared" si="100"/>
        <v>0</v>
      </c>
      <c r="M231" s="10">
        <f t="shared" si="140"/>
        <v>0</v>
      </c>
      <c r="N231" s="10">
        <f>N232+N234</f>
        <v>0</v>
      </c>
      <c r="O231" s="2">
        <f t="shared" si="101"/>
        <v>0</v>
      </c>
    </row>
    <row r="232" spans="1:15" ht="24.6" customHeight="1" x14ac:dyDescent="0.25">
      <c r="A232" s="8" t="s">
        <v>120</v>
      </c>
      <c r="B232" s="9" t="s">
        <v>25</v>
      </c>
      <c r="C232" s="9" t="s">
        <v>87</v>
      </c>
      <c r="D232" s="9" t="s">
        <v>27</v>
      </c>
      <c r="E232" s="9" t="s">
        <v>268</v>
      </c>
      <c r="F232" s="9" t="s">
        <v>117</v>
      </c>
      <c r="G232" s="10">
        <v>7500000</v>
      </c>
      <c r="H232" s="10">
        <f>H233</f>
        <v>0</v>
      </c>
      <c r="I232" s="10">
        <f t="shared" si="99"/>
        <v>7500000</v>
      </c>
      <c r="J232" s="10">
        <v>0</v>
      </c>
      <c r="K232" s="10">
        <f>K233</f>
        <v>0</v>
      </c>
      <c r="L232" s="2">
        <f t="shared" si="100"/>
        <v>0</v>
      </c>
      <c r="M232" s="10">
        <v>0</v>
      </c>
      <c r="N232" s="10">
        <f>N233</f>
        <v>0</v>
      </c>
      <c r="O232" s="2">
        <f t="shared" si="101"/>
        <v>0</v>
      </c>
    </row>
    <row r="233" spans="1:15" ht="34.799999999999997" customHeight="1" x14ac:dyDescent="0.25">
      <c r="A233" s="15" t="s">
        <v>138</v>
      </c>
      <c r="B233" s="16" t="s">
        <v>25</v>
      </c>
      <c r="C233" s="16" t="s">
        <v>87</v>
      </c>
      <c r="D233" s="16" t="s">
        <v>27</v>
      </c>
      <c r="E233" s="16" t="s">
        <v>269</v>
      </c>
      <c r="F233" s="16"/>
      <c r="G233" s="10">
        <f>G234+G236</f>
        <v>350000</v>
      </c>
      <c r="H233" s="32">
        <f>H234+H236</f>
        <v>0</v>
      </c>
      <c r="I233" s="10">
        <f t="shared" si="99"/>
        <v>350000</v>
      </c>
      <c r="J233" s="10">
        <f>J234+J236</f>
        <v>291390.36</v>
      </c>
      <c r="K233" s="2">
        <v>0</v>
      </c>
      <c r="L233" s="2">
        <f t="shared" si="100"/>
        <v>291390.36</v>
      </c>
      <c r="M233" s="10">
        <f>M234+M236</f>
        <v>246861.77</v>
      </c>
      <c r="N233" s="2">
        <v>0</v>
      </c>
      <c r="O233" s="2">
        <f t="shared" si="101"/>
        <v>246861.77</v>
      </c>
    </row>
    <row r="234" spans="1:15" ht="46.8" customHeight="1" x14ac:dyDescent="0.25">
      <c r="A234" s="14" t="s">
        <v>31</v>
      </c>
      <c r="B234" s="16" t="s">
        <v>25</v>
      </c>
      <c r="C234" s="16" t="s">
        <v>87</v>
      </c>
      <c r="D234" s="16" t="s">
        <v>27</v>
      </c>
      <c r="E234" s="16" t="s">
        <v>269</v>
      </c>
      <c r="F234" s="16" t="s">
        <v>32</v>
      </c>
      <c r="G234" s="10">
        <f>G235</f>
        <v>70000</v>
      </c>
      <c r="H234" s="10">
        <f>H235</f>
        <v>-70000</v>
      </c>
      <c r="I234" s="10">
        <f t="shared" si="99"/>
        <v>0</v>
      </c>
      <c r="J234" s="10">
        <f>J235</f>
        <v>70000</v>
      </c>
      <c r="K234" s="10">
        <f>K235</f>
        <v>0</v>
      </c>
      <c r="L234" s="2">
        <f t="shared" si="100"/>
        <v>70000</v>
      </c>
      <c r="M234" s="10">
        <f>M235</f>
        <v>70000</v>
      </c>
      <c r="N234" s="10">
        <f>N235</f>
        <v>0</v>
      </c>
      <c r="O234" s="2">
        <f t="shared" si="101"/>
        <v>70000</v>
      </c>
    </row>
    <row r="235" spans="1:15" ht="39.6" customHeight="1" x14ac:dyDescent="0.25">
      <c r="A235" s="14" t="s">
        <v>59</v>
      </c>
      <c r="B235" s="16" t="s">
        <v>25</v>
      </c>
      <c r="C235" s="16" t="s">
        <v>87</v>
      </c>
      <c r="D235" s="16" t="s">
        <v>27</v>
      </c>
      <c r="E235" s="16" t="s">
        <v>269</v>
      </c>
      <c r="F235" s="16" t="s">
        <v>60</v>
      </c>
      <c r="G235" s="10">
        <v>70000</v>
      </c>
      <c r="H235" s="32">
        <v>-70000</v>
      </c>
      <c r="I235" s="10">
        <f t="shared" si="99"/>
        <v>0</v>
      </c>
      <c r="J235" s="10">
        <v>70000</v>
      </c>
      <c r="K235" s="2">
        <v>0</v>
      </c>
      <c r="L235" s="2">
        <f t="shared" si="100"/>
        <v>70000</v>
      </c>
      <c r="M235" s="10">
        <v>70000</v>
      </c>
      <c r="N235" s="2">
        <v>0</v>
      </c>
      <c r="O235" s="2">
        <f t="shared" si="101"/>
        <v>70000</v>
      </c>
    </row>
    <row r="236" spans="1:15" ht="36" customHeight="1" x14ac:dyDescent="0.25">
      <c r="A236" s="14" t="s">
        <v>37</v>
      </c>
      <c r="B236" s="16" t="s">
        <v>25</v>
      </c>
      <c r="C236" s="16" t="s">
        <v>87</v>
      </c>
      <c r="D236" s="16" t="s">
        <v>27</v>
      </c>
      <c r="E236" s="16" t="s">
        <v>269</v>
      </c>
      <c r="F236" s="16" t="s">
        <v>38</v>
      </c>
      <c r="G236" s="10">
        <f>G237</f>
        <v>280000</v>
      </c>
      <c r="H236" s="10">
        <f>H237</f>
        <v>70000</v>
      </c>
      <c r="I236" s="10">
        <f t="shared" si="99"/>
        <v>350000</v>
      </c>
      <c r="J236" s="10">
        <f>J237</f>
        <v>221390.36</v>
      </c>
      <c r="K236" s="10">
        <f>K237</f>
        <v>0</v>
      </c>
      <c r="L236" s="2">
        <f t="shared" si="100"/>
        <v>221390.36</v>
      </c>
      <c r="M236" s="10">
        <f>M237</f>
        <v>176861.77</v>
      </c>
      <c r="N236" s="10">
        <f>N237</f>
        <v>0</v>
      </c>
      <c r="O236" s="2">
        <f t="shared" si="101"/>
        <v>176861.77</v>
      </c>
    </row>
    <row r="237" spans="1:15" ht="45" customHeight="1" x14ac:dyDescent="0.25">
      <c r="A237" s="14" t="s">
        <v>39</v>
      </c>
      <c r="B237" s="16" t="s">
        <v>25</v>
      </c>
      <c r="C237" s="16" t="s">
        <v>87</v>
      </c>
      <c r="D237" s="16" t="s">
        <v>27</v>
      </c>
      <c r="E237" s="16" t="s">
        <v>269</v>
      </c>
      <c r="F237" s="16" t="s">
        <v>40</v>
      </c>
      <c r="G237" s="10">
        <v>280000</v>
      </c>
      <c r="H237" s="10">
        <v>70000</v>
      </c>
      <c r="I237" s="10">
        <f t="shared" si="99"/>
        <v>350000</v>
      </c>
      <c r="J237" s="10">
        <v>221390.36</v>
      </c>
      <c r="K237" s="10">
        <f>K238</f>
        <v>0</v>
      </c>
      <c r="L237" s="2">
        <f t="shared" si="100"/>
        <v>221390.36</v>
      </c>
      <c r="M237" s="10">
        <v>176861.77</v>
      </c>
      <c r="N237" s="10">
        <f>N238</f>
        <v>0</v>
      </c>
      <c r="O237" s="2">
        <f t="shared" si="101"/>
        <v>176861.77</v>
      </c>
    </row>
    <row r="238" spans="1:15" ht="206.4" customHeight="1" x14ac:dyDescent="0.25">
      <c r="A238" s="14" t="s">
        <v>139</v>
      </c>
      <c r="B238" s="9" t="s">
        <v>25</v>
      </c>
      <c r="C238" s="16" t="s">
        <v>87</v>
      </c>
      <c r="D238" s="16" t="s">
        <v>27</v>
      </c>
      <c r="E238" s="16" t="s">
        <v>270</v>
      </c>
      <c r="F238" s="16"/>
      <c r="G238" s="10">
        <f t="shared" ref="G238:G239" si="141">G239</f>
        <v>90000</v>
      </c>
      <c r="H238" s="32">
        <v>0</v>
      </c>
      <c r="I238" s="10">
        <f t="shared" si="99"/>
        <v>90000</v>
      </c>
      <c r="J238" s="10">
        <f t="shared" ref="J238:J239" si="142">J239</f>
        <v>0</v>
      </c>
      <c r="K238" s="2">
        <v>0</v>
      </c>
      <c r="L238" s="2">
        <f t="shared" si="100"/>
        <v>0</v>
      </c>
      <c r="M238" s="10">
        <f t="shared" ref="M238:M239" si="143">M239</f>
        <v>0</v>
      </c>
      <c r="N238" s="2">
        <v>0</v>
      </c>
      <c r="O238" s="2">
        <f t="shared" si="101"/>
        <v>0</v>
      </c>
    </row>
    <row r="239" spans="1:15" ht="23.4" customHeight="1" x14ac:dyDescent="0.25">
      <c r="A239" s="8" t="s">
        <v>53</v>
      </c>
      <c r="B239" s="9" t="s">
        <v>25</v>
      </c>
      <c r="C239" s="16" t="s">
        <v>87</v>
      </c>
      <c r="D239" s="16" t="s">
        <v>27</v>
      </c>
      <c r="E239" s="16" t="s">
        <v>270</v>
      </c>
      <c r="F239" s="16" t="s">
        <v>54</v>
      </c>
      <c r="G239" s="10">
        <f t="shared" si="141"/>
        <v>90000</v>
      </c>
      <c r="H239" s="32">
        <v>0</v>
      </c>
      <c r="I239" s="10">
        <f t="shared" si="99"/>
        <v>90000</v>
      </c>
      <c r="J239" s="10">
        <f t="shared" si="142"/>
        <v>0</v>
      </c>
      <c r="K239" s="10">
        <f>K240+K242</f>
        <v>0</v>
      </c>
      <c r="L239" s="2">
        <f t="shared" si="100"/>
        <v>0</v>
      </c>
      <c r="M239" s="10">
        <f t="shared" si="143"/>
        <v>0</v>
      </c>
      <c r="N239" s="10">
        <f>N240+N242</f>
        <v>0</v>
      </c>
      <c r="O239" s="2">
        <f t="shared" si="101"/>
        <v>0</v>
      </c>
    </row>
    <row r="240" spans="1:15" ht="22.8" customHeight="1" x14ac:dyDescent="0.25">
      <c r="A240" s="8" t="s">
        <v>102</v>
      </c>
      <c r="B240" s="9" t="s">
        <v>25</v>
      </c>
      <c r="C240" s="16" t="s">
        <v>87</v>
      </c>
      <c r="D240" s="16" t="s">
        <v>27</v>
      </c>
      <c r="E240" s="16" t="s">
        <v>270</v>
      </c>
      <c r="F240" s="16" t="s">
        <v>103</v>
      </c>
      <c r="G240" s="10">
        <v>90000</v>
      </c>
      <c r="H240" s="32">
        <v>0</v>
      </c>
      <c r="I240" s="10">
        <f t="shared" si="99"/>
        <v>90000</v>
      </c>
      <c r="J240" s="10">
        <v>0</v>
      </c>
      <c r="K240" s="10">
        <f>K241</f>
        <v>0</v>
      </c>
      <c r="L240" s="2">
        <f t="shared" si="100"/>
        <v>0</v>
      </c>
      <c r="M240" s="10">
        <v>0</v>
      </c>
      <c r="N240" s="10">
        <f>N241</f>
        <v>0</v>
      </c>
      <c r="O240" s="2">
        <f t="shared" si="101"/>
        <v>0</v>
      </c>
    </row>
    <row r="241" spans="1:15" ht="93.6" customHeight="1" x14ac:dyDescent="0.25">
      <c r="A241" s="12" t="s">
        <v>140</v>
      </c>
      <c r="B241" s="9" t="s">
        <v>25</v>
      </c>
      <c r="C241" s="9" t="s">
        <v>87</v>
      </c>
      <c r="D241" s="9" t="s">
        <v>27</v>
      </c>
      <c r="E241" s="16" t="s">
        <v>271</v>
      </c>
      <c r="F241" s="9"/>
      <c r="G241" s="10">
        <f>G242+G244</f>
        <v>151200</v>
      </c>
      <c r="H241" s="32">
        <f>H244</f>
        <v>-24000</v>
      </c>
      <c r="I241" s="10">
        <f t="shared" si="99"/>
        <v>127200</v>
      </c>
      <c r="J241" s="10">
        <f>J242+J244</f>
        <v>151200</v>
      </c>
      <c r="K241" s="2">
        <v>0</v>
      </c>
      <c r="L241" s="2">
        <f t="shared" si="100"/>
        <v>151200</v>
      </c>
      <c r="M241" s="10">
        <f>M242+M244</f>
        <v>151200</v>
      </c>
      <c r="N241" s="2">
        <v>0</v>
      </c>
      <c r="O241" s="2">
        <f t="shared" si="101"/>
        <v>151200</v>
      </c>
    </row>
    <row r="242" spans="1:15" ht="40.200000000000003" customHeight="1" x14ac:dyDescent="0.25">
      <c r="A242" s="14" t="s">
        <v>122</v>
      </c>
      <c r="B242" s="16" t="s">
        <v>25</v>
      </c>
      <c r="C242" s="16" t="s">
        <v>87</v>
      </c>
      <c r="D242" s="16" t="s">
        <v>27</v>
      </c>
      <c r="E242" s="16" t="s">
        <v>271</v>
      </c>
      <c r="F242" s="16" t="s">
        <v>123</v>
      </c>
      <c r="G242" s="10">
        <f>G243</f>
        <v>0</v>
      </c>
      <c r="H242" s="10">
        <f>H243</f>
        <v>0</v>
      </c>
      <c r="I242" s="10">
        <f t="shared" si="99"/>
        <v>0</v>
      </c>
      <c r="J242" s="10">
        <f>J243</f>
        <v>0</v>
      </c>
      <c r="K242" s="10">
        <f>K243</f>
        <v>0</v>
      </c>
      <c r="L242" s="2">
        <f t="shared" si="100"/>
        <v>0</v>
      </c>
      <c r="M242" s="10">
        <f>M243</f>
        <v>0</v>
      </c>
      <c r="N242" s="10">
        <f>N243</f>
        <v>0</v>
      </c>
      <c r="O242" s="2">
        <f t="shared" si="101"/>
        <v>0</v>
      </c>
    </row>
    <row r="243" spans="1:15" ht="34.799999999999997" customHeight="1" x14ac:dyDescent="0.25">
      <c r="A243" s="14" t="s">
        <v>124</v>
      </c>
      <c r="B243" s="16" t="s">
        <v>25</v>
      </c>
      <c r="C243" s="16" t="s">
        <v>87</v>
      </c>
      <c r="D243" s="16" t="s">
        <v>27</v>
      </c>
      <c r="E243" s="16" t="s">
        <v>271</v>
      </c>
      <c r="F243" s="16" t="s">
        <v>125</v>
      </c>
      <c r="G243" s="10">
        <v>0</v>
      </c>
      <c r="H243" s="32">
        <v>0</v>
      </c>
      <c r="I243" s="10">
        <f t="shared" si="99"/>
        <v>0</v>
      </c>
      <c r="J243" s="10">
        <v>0</v>
      </c>
      <c r="K243" s="2">
        <v>0</v>
      </c>
      <c r="L243" s="2">
        <f t="shared" si="100"/>
        <v>0</v>
      </c>
      <c r="M243" s="10">
        <v>0</v>
      </c>
      <c r="N243" s="2">
        <v>0</v>
      </c>
      <c r="O243" s="2">
        <f t="shared" si="101"/>
        <v>0</v>
      </c>
    </row>
    <row r="244" spans="1:15" ht="55.8" customHeight="1" x14ac:dyDescent="0.25">
      <c r="A244" s="14" t="s">
        <v>119</v>
      </c>
      <c r="B244" s="9" t="s">
        <v>25</v>
      </c>
      <c r="C244" s="9" t="s">
        <v>87</v>
      </c>
      <c r="D244" s="9" t="s">
        <v>27</v>
      </c>
      <c r="E244" s="16" t="s">
        <v>271</v>
      </c>
      <c r="F244" s="16" t="s">
        <v>115</v>
      </c>
      <c r="G244" s="10">
        <f>G245</f>
        <v>151200</v>
      </c>
      <c r="H244" s="10">
        <f>H245</f>
        <v>-24000</v>
      </c>
      <c r="I244" s="10">
        <f t="shared" si="99"/>
        <v>127200</v>
      </c>
      <c r="J244" s="10">
        <f>J245</f>
        <v>151200</v>
      </c>
      <c r="K244" s="10">
        <f>K245</f>
        <v>0</v>
      </c>
      <c r="L244" s="2">
        <f t="shared" si="100"/>
        <v>151200</v>
      </c>
      <c r="M244" s="10">
        <f>M245</f>
        <v>151200</v>
      </c>
      <c r="N244" s="10">
        <f>N245</f>
        <v>0</v>
      </c>
      <c r="O244" s="2">
        <f t="shared" si="101"/>
        <v>151200</v>
      </c>
    </row>
    <row r="245" spans="1:15" ht="28.2" customHeight="1" x14ac:dyDescent="0.25">
      <c r="A245" s="14" t="s">
        <v>116</v>
      </c>
      <c r="B245" s="9" t="s">
        <v>25</v>
      </c>
      <c r="C245" s="9" t="s">
        <v>87</v>
      </c>
      <c r="D245" s="9" t="s">
        <v>27</v>
      </c>
      <c r="E245" s="16" t="s">
        <v>271</v>
      </c>
      <c r="F245" s="16" t="s">
        <v>117</v>
      </c>
      <c r="G245" s="10">
        <v>151200</v>
      </c>
      <c r="H245" s="10">
        <v>-24000</v>
      </c>
      <c r="I245" s="10">
        <f t="shared" ref="I245:I324" si="144">G245+H245</f>
        <v>127200</v>
      </c>
      <c r="J245" s="10">
        <v>151200</v>
      </c>
      <c r="K245" s="10">
        <f>K246</f>
        <v>0</v>
      </c>
      <c r="L245" s="2">
        <f t="shared" ref="L245:L323" si="145">J245+K245</f>
        <v>151200</v>
      </c>
      <c r="M245" s="10">
        <v>151200</v>
      </c>
      <c r="N245" s="10">
        <f>N246</f>
        <v>0</v>
      </c>
      <c r="O245" s="2">
        <f t="shared" ref="O245:O323" si="146">M245+N245</f>
        <v>151200</v>
      </c>
    </row>
    <row r="246" spans="1:15" ht="64.8" customHeight="1" x14ac:dyDescent="0.25">
      <c r="A246" s="14" t="s">
        <v>141</v>
      </c>
      <c r="B246" s="9" t="s">
        <v>25</v>
      </c>
      <c r="C246" s="9" t="s">
        <v>87</v>
      </c>
      <c r="D246" s="9" t="s">
        <v>27</v>
      </c>
      <c r="E246" s="16" t="s">
        <v>272</v>
      </c>
      <c r="F246" s="16"/>
      <c r="G246" s="10">
        <f t="shared" ref="G246:G247" si="147">G247</f>
        <v>1689018</v>
      </c>
      <c r="H246" s="32">
        <v>0</v>
      </c>
      <c r="I246" s="10">
        <f t="shared" si="144"/>
        <v>1689018</v>
      </c>
      <c r="J246" s="10">
        <f t="shared" ref="J246:J247" si="148">J247</f>
        <v>2608949</v>
      </c>
      <c r="K246" s="38">
        <v>0</v>
      </c>
      <c r="L246" s="2">
        <f t="shared" si="145"/>
        <v>2608949</v>
      </c>
      <c r="M246" s="10">
        <f t="shared" ref="M246:M247" si="149">M247</f>
        <v>3723405</v>
      </c>
      <c r="N246" s="38">
        <v>0</v>
      </c>
      <c r="O246" s="2">
        <f t="shared" si="146"/>
        <v>3723405</v>
      </c>
    </row>
    <row r="247" spans="1:15" ht="52.2" customHeight="1" x14ac:dyDescent="0.25">
      <c r="A247" s="14" t="s">
        <v>119</v>
      </c>
      <c r="B247" s="9" t="s">
        <v>25</v>
      </c>
      <c r="C247" s="9" t="s">
        <v>87</v>
      </c>
      <c r="D247" s="9" t="s">
        <v>27</v>
      </c>
      <c r="E247" s="16" t="s">
        <v>272</v>
      </c>
      <c r="F247" s="16" t="s">
        <v>115</v>
      </c>
      <c r="G247" s="10">
        <f t="shared" si="147"/>
        <v>1689018</v>
      </c>
      <c r="H247" s="10">
        <f>H248</f>
        <v>0</v>
      </c>
      <c r="I247" s="10">
        <f t="shared" si="144"/>
        <v>1689018</v>
      </c>
      <c r="J247" s="10">
        <f t="shared" si="148"/>
        <v>2608949</v>
      </c>
      <c r="K247" s="38">
        <v>0</v>
      </c>
      <c r="L247" s="2">
        <f t="shared" si="145"/>
        <v>2608949</v>
      </c>
      <c r="M247" s="10">
        <f t="shared" si="149"/>
        <v>3723405</v>
      </c>
      <c r="N247" s="38">
        <v>0</v>
      </c>
      <c r="O247" s="2">
        <f t="shared" si="146"/>
        <v>3723405</v>
      </c>
    </row>
    <row r="248" spans="1:15" ht="27" customHeight="1" x14ac:dyDescent="0.25">
      <c r="A248" s="14" t="s">
        <v>116</v>
      </c>
      <c r="B248" s="9" t="s">
        <v>25</v>
      </c>
      <c r="C248" s="9" t="s">
        <v>87</v>
      </c>
      <c r="D248" s="9" t="s">
        <v>27</v>
      </c>
      <c r="E248" s="16" t="s">
        <v>272</v>
      </c>
      <c r="F248" s="16" t="s">
        <v>117</v>
      </c>
      <c r="G248" s="10">
        <v>1689018</v>
      </c>
      <c r="H248" s="10">
        <v>0</v>
      </c>
      <c r="I248" s="10">
        <f t="shared" si="144"/>
        <v>1689018</v>
      </c>
      <c r="J248" s="10">
        <v>2608949</v>
      </c>
      <c r="K248" s="38">
        <v>0</v>
      </c>
      <c r="L248" s="2">
        <f t="shared" si="145"/>
        <v>2608949</v>
      </c>
      <c r="M248" s="10">
        <v>3723405</v>
      </c>
      <c r="N248" s="38">
        <v>0</v>
      </c>
      <c r="O248" s="2">
        <f t="shared" si="146"/>
        <v>3723405</v>
      </c>
    </row>
    <row r="249" spans="1:15" ht="19.8" customHeight="1" x14ac:dyDescent="0.25">
      <c r="A249" s="14" t="s">
        <v>221</v>
      </c>
      <c r="B249" s="9" t="s">
        <v>25</v>
      </c>
      <c r="C249" s="9" t="s">
        <v>87</v>
      </c>
      <c r="D249" s="9" t="s">
        <v>27</v>
      </c>
      <c r="E249" s="16" t="s">
        <v>273</v>
      </c>
      <c r="F249" s="16"/>
      <c r="G249" s="10">
        <f t="shared" ref="G249" si="150">G250</f>
        <v>95942</v>
      </c>
      <c r="H249" s="32">
        <v>0</v>
      </c>
      <c r="I249" s="10">
        <f t="shared" si="144"/>
        <v>95942</v>
      </c>
      <c r="J249" s="10">
        <f t="shared" ref="J249" si="151">J250</f>
        <v>95942</v>
      </c>
      <c r="K249" s="2">
        <v>0</v>
      </c>
      <c r="L249" s="2">
        <f t="shared" si="145"/>
        <v>95942</v>
      </c>
      <c r="M249" s="10">
        <f t="shared" ref="M249" si="152">M250</f>
        <v>92118</v>
      </c>
      <c r="N249" s="10">
        <v>0</v>
      </c>
      <c r="O249" s="2">
        <f t="shared" si="146"/>
        <v>92118</v>
      </c>
    </row>
    <row r="250" spans="1:15" ht="47.4" customHeight="1" x14ac:dyDescent="0.25">
      <c r="A250" s="14" t="s">
        <v>119</v>
      </c>
      <c r="B250" s="9" t="s">
        <v>25</v>
      </c>
      <c r="C250" s="9" t="s">
        <v>87</v>
      </c>
      <c r="D250" s="9" t="s">
        <v>27</v>
      </c>
      <c r="E250" s="16" t="s">
        <v>273</v>
      </c>
      <c r="F250" s="16" t="s">
        <v>115</v>
      </c>
      <c r="G250" s="10">
        <f>G251</f>
        <v>95942</v>
      </c>
      <c r="H250" s="10">
        <f>H251</f>
        <v>0</v>
      </c>
      <c r="I250" s="10">
        <f t="shared" si="144"/>
        <v>95942</v>
      </c>
      <c r="J250" s="10">
        <f>J251</f>
        <v>95942</v>
      </c>
      <c r="K250" s="10">
        <f>K251+K258+K262+K276</f>
        <v>0</v>
      </c>
      <c r="L250" s="2">
        <f t="shared" si="145"/>
        <v>95942</v>
      </c>
      <c r="M250" s="10">
        <f>M251</f>
        <v>92118</v>
      </c>
      <c r="N250" s="10">
        <f>N251+N258+N262+N276</f>
        <v>0</v>
      </c>
      <c r="O250" s="2">
        <f t="shared" si="146"/>
        <v>92118</v>
      </c>
    </row>
    <row r="251" spans="1:15" ht="18.600000000000001" customHeight="1" x14ac:dyDescent="0.25">
      <c r="A251" s="14" t="s">
        <v>116</v>
      </c>
      <c r="B251" s="9" t="s">
        <v>25</v>
      </c>
      <c r="C251" s="9" t="s">
        <v>87</v>
      </c>
      <c r="D251" s="9" t="s">
        <v>27</v>
      </c>
      <c r="E251" s="16" t="s">
        <v>273</v>
      </c>
      <c r="F251" s="16" t="s">
        <v>117</v>
      </c>
      <c r="G251" s="10">
        <v>95942</v>
      </c>
      <c r="H251" s="10">
        <v>0</v>
      </c>
      <c r="I251" s="10">
        <f t="shared" si="144"/>
        <v>95942</v>
      </c>
      <c r="J251" s="10">
        <v>95942</v>
      </c>
      <c r="K251" s="10">
        <v>0</v>
      </c>
      <c r="L251" s="2">
        <f t="shared" si="145"/>
        <v>95942</v>
      </c>
      <c r="M251" s="10">
        <v>92118</v>
      </c>
      <c r="N251" s="10">
        <v>0</v>
      </c>
      <c r="O251" s="2">
        <f t="shared" si="146"/>
        <v>92118</v>
      </c>
    </row>
    <row r="252" spans="1:15" ht="18.600000000000001" customHeight="1" x14ac:dyDescent="0.25">
      <c r="A252" s="8" t="s">
        <v>221</v>
      </c>
      <c r="B252" s="9" t="s">
        <v>25</v>
      </c>
      <c r="C252" s="9" t="s">
        <v>87</v>
      </c>
      <c r="D252" s="9" t="s">
        <v>27</v>
      </c>
      <c r="E252" s="9" t="s">
        <v>323</v>
      </c>
      <c r="F252" s="9"/>
      <c r="G252" s="10">
        <f>G253</f>
        <v>107458</v>
      </c>
      <c r="H252" s="10">
        <f>H253</f>
        <v>0</v>
      </c>
      <c r="I252" s="10">
        <f t="shared" si="144"/>
        <v>107458</v>
      </c>
      <c r="J252" s="10">
        <f>J253</f>
        <v>0</v>
      </c>
      <c r="K252" s="10">
        <f>K253</f>
        <v>0</v>
      </c>
      <c r="L252" s="2">
        <f t="shared" si="145"/>
        <v>0</v>
      </c>
      <c r="M252" s="10">
        <f>M253</f>
        <v>0</v>
      </c>
      <c r="N252" s="10">
        <f>N253</f>
        <v>0</v>
      </c>
      <c r="O252" s="2">
        <f t="shared" si="146"/>
        <v>0</v>
      </c>
    </row>
    <row r="253" spans="1:15" ht="53.4" customHeight="1" x14ac:dyDescent="0.25">
      <c r="A253" s="8" t="s">
        <v>119</v>
      </c>
      <c r="B253" s="9" t="s">
        <v>25</v>
      </c>
      <c r="C253" s="9" t="s">
        <v>87</v>
      </c>
      <c r="D253" s="9" t="s">
        <v>27</v>
      </c>
      <c r="E253" s="9" t="s">
        <v>323</v>
      </c>
      <c r="F253" s="9" t="s">
        <v>115</v>
      </c>
      <c r="G253" s="10">
        <f>G254</f>
        <v>107458</v>
      </c>
      <c r="H253" s="10">
        <f>H254</f>
        <v>0</v>
      </c>
      <c r="I253" s="10">
        <f t="shared" si="144"/>
        <v>107458</v>
      </c>
      <c r="J253" s="10">
        <f>J254</f>
        <v>0</v>
      </c>
      <c r="K253" s="10">
        <f>K254</f>
        <v>0</v>
      </c>
      <c r="L253" s="2">
        <f t="shared" si="145"/>
        <v>0</v>
      </c>
      <c r="M253" s="10">
        <f>M254</f>
        <v>0</v>
      </c>
      <c r="N253" s="10">
        <f>N254</f>
        <v>0</v>
      </c>
      <c r="O253" s="2">
        <f t="shared" si="146"/>
        <v>0</v>
      </c>
    </row>
    <row r="254" spans="1:15" ht="18.600000000000001" customHeight="1" x14ac:dyDescent="0.25">
      <c r="A254" s="8" t="s">
        <v>116</v>
      </c>
      <c r="B254" s="9" t="s">
        <v>25</v>
      </c>
      <c r="C254" s="9" t="s">
        <v>87</v>
      </c>
      <c r="D254" s="9" t="s">
        <v>27</v>
      </c>
      <c r="E254" s="9" t="s">
        <v>323</v>
      </c>
      <c r="F254" s="9" t="s">
        <v>117</v>
      </c>
      <c r="G254" s="10">
        <v>107458</v>
      </c>
      <c r="H254" s="10">
        <v>0</v>
      </c>
      <c r="I254" s="10">
        <f t="shared" si="144"/>
        <v>107458</v>
      </c>
      <c r="J254" s="10">
        <v>0</v>
      </c>
      <c r="K254" s="10">
        <v>0</v>
      </c>
      <c r="L254" s="2">
        <f t="shared" si="145"/>
        <v>0</v>
      </c>
      <c r="M254" s="10">
        <v>0</v>
      </c>
      <c r="N254" s="10">
        <v>0</v>
      </c>
      <c r="O254" s="2">
        <f t="shared" si="146"/>
        <v>0</v>
      </c>
    </row>
    <row r="255" spans="1:15" ht="36.6" customHeight="1" x14ac:dyDescent="0.25">
      <c r="A255" s="52" t="s">
        <v>332</v>
      </c>
      <c r="B255" s="9" t="s">
        <v>25</v>
      </c>
      <c r="C255" s="9" t="s">
        <v>87</v>
      </c>
      <c r="D255" s="9" t="s">
        <v>27</v>
      </c>
      <c r="E255" s="9" t="s">
        <v>333</v>
      </c>
      <c r="F255" s="9"/>
      <c r="G255" s="10">
        <f>G256</f>
        <v>0</v>
      </c>
      <c r="H255" s="10">
        <f>H256</f>
        <v>0</v>
      </c>
      <c r="I255" s="10">
        <f t="shared" si="144"/>
        <v>0</v>
      </c>
      <c r="J255" s="10">
        <f>J256</f>
        <v>0</v>
      </c>
      <c r="K255" s="10">
        <f>K256</f>
        <v>0</v>
      </c>
      <c r="L255" s="2">
        <f t="shared" si="145"/>
        <v>0</v>
      </c>
      <c r="M255" s="10">
        <f>M256</f>
        <v>0</v>
      </c>
      <c r="N255" s="10">
        <f>N256</f>
        <v>0</v>
      </c>
      <c r="O255" s="2">
        <f t="shared" si="146"/>
        <v>0</v>
      </c>
    </row>
    <row r="256" spans="1:15" ht="53.4" customHeight="1" x14ac:dyDescent="0.25">
      <c r="A256" s="8" t="s">
        <v>119</v>
      </c>
      <c r="B256" s="9" t="s">
        <v>25</v>
      </c>
      <c r="C256" s="9" t="s">
        <v>87</v>
      </c>
      <c r="D256" s="9" t="s">
        <v>27</v>
      </c>
      <c r="E256" s="9" t="s">
        <v>333</v>
      </c>
      <c r="F256" s="9" t="s">
        <v>115</v>
      </c>
      <c r="G256" s="10">
        <f>G257</f>
        <v>0</v>
      </c>
      <c r="H256" s="10">
        <f>H257</f>
        <v>0</v>
      </c>
      <c r="I256" s="10">
        <f t="shared" si="144"/>
        <v>0</v>
      </c>
      <c r="J256" s="10">
        <f>J257</f>
        <v>0</v>
      </c>
      <c r="K256" s="10">
        <f>K257</f>
        <v>0</v>
      </c>
      <c r="L256" s="2">
        <f t="shared" si="145"/>
        <v>0</v>
      </c>
      <c r="M256" s="10">
        <f>M257</f>
        <v>0</v>
      </c>
      <c r="N256" s="10">
        <f>N257</f>
        <v>0</v>
      </c>
      <c r="O256" s="2">
        <f t="shared" si="146"/>
        <v>0</v>
      </c>
    </row>
    <row r="257" spans="1:15" ht="24.6" customHeight="1" x14ac:dyDescent="0.25">
      <c r="A257" s="8" t="s">
        <v>116</v>
      </c>
      <c r="B257" s="9" t="s">
        <v>25</v>
      </c>
      <c r="C257" s="9" t="s">
        <v>87</v>
      </c>
      <c r="D257" s="9" t="s">
        <v>27</v>
      </c>
      <c r="E257" s="9" t="s">
        <v>333</v>
      </c>
      <c r="F257" s="9" t="s">
        <v>117</v>
      </c>
      <c r="G257" s="10">
        <v>0</v>
      </c>
      <c r="H257" s="10">
        <v>0</v>
      </c>
      <c r="I257" s="10">
        <f t="shared" si="144"/>
        <v>0</v>
      </c>
      <c r="J257" s="10">
        <v>0</v>
      </c>
      <c r="K257" s="10">
        <v>0</v>
      </c>
      <c r="L257" s="2">
        <f t="shared" si="145"/>
        <v>0</v>
      </c>
      <c r="M257" s="10">
        <v>0</v>
      </c>
      <c r="N257" s="10">
        <v>0</v>
      </c>
      <c r="O257" s="2">
        <f t="shared" si="146"/>
        <v>0</v>
      </c>
    </row>
    <row r="258" spans="1:15" ht="17.399999999999999" customHeight="1" x14ac:dyDescent="0.25">
      <c r="A258" s="41" t="s">
        <v>143</v>
      </c>
      <c r="B258" s="42" t="s">
        <v>25</v>
      </c>
      <c r="C258" s="44" t="s">
        <v>17</v>
      </c>
      <c r="D258" s="42"/>
      <c r="E258" s="42"/>
      <c r="F258" s="42"/>
      <c r="G258" s="43">
        <f>G259+G263+G277</f>
        <v>28206844.57</v>
      </c>
      <c r="H258" s="43">
        <f>H259+H263+H277</f>
        <v>-944397.37</v>
      </c>
      <c r="I258" s="6">
        <f t="shared" si="144"/>
        <v>27262447.199999999</v>
      </c>
      <c r="J258" s="43">
        <f t="shared" ref="J258" si="153">J259+J263+J277</f>
        <v>31246643.640000001</v>
      </c>
      <c r="K258" s="10">
        <f t="shared" ref="K258:K260" si="154">K259</f>
        <v>0</v>
      </c>
      <c r="L258" s="34">
        <f t="shared" si="145"/>
        <v>31246643.640000001</v>
      </c>
      <c r="M258" s="43">
        <f t="shared" ref="M258" si="155">M259+M263+M277</f>
        <v>34101687.640000001</v>
      </c>
      <c r="N258" s="10">
        <f t="shared" ref="N258:N260" si="156">N259</f>
        <v>0</v>
      </c>
      <c r="O258" s="34">
        <f t="shared" si="146"/>
        <v>34101687.640000001</v>
      </c>
    </row>
    <row r="259" spans="1:15" ht="18.600000000000001" customHeight="1" x14ac:dyDescent="0.25">
      <c r="A259" s="8" t="s">
        <v>144</v>
      </c>
      <c r="B259" s="9" t="s">
        <v>25</v>
      </c>
      <c r="C259" s="9" t="s">
        <v>17</v>
      </c>
      <c r="D259" s="9" t="s">
        <v>27</v>
      </c>
      <c r="E259" s="9"/>
      <c r="F259" s="9"/>
      <c r="G259" s="10">
        <f t="shared" ref="G259:G261" si="157">G260</f>
        <v>2294461.5699999998</v>
      </c>
      <c r="H259" s="10">
        <f t="shared" ref="H259:H260" si="158">H260</f>
        <v>-8094.37</v>
      </c>
      <c r="I259" s="10">
        <f t="shared" si="144"/>
        <v>2286367.1999999997</v>
      </c>
      <c r="J259" s="10">
        <f t="shared" ref="J259:J261" si="159">J260</f>
        <v>2263340.64</v>
      </c>
      <c r="K259" s="10">
        <f t="shared" si="154"/>
        <v>0</v>
      </c>
      <c r="L259" s="2">
        <f t="shared" si="145"/>
        <v>2263340.64</v>
      </c>
      <c r="M259" s="10">
        <f t="shared" ref="M259:M261" si="160">M260</f>
        <v>2263340.64</v>
      </c>
      <c r="N259" s="10">
        <f t="shared" si="156"/>
        <v>0</v>
      </c>
      <c r="O259" s="2">
        <f t="shared" si="146"/>
        <v>2263340.64</v>
      </c>
    </row>
    <row r="260" spans="1:15" ht="34.799999999999997" customHeight="1" x14ac:dyDescent="0.25">
      <c r="A260" s="8" t="s">
        <v>145</v>
      </c>
      <c r="B260" s="9" t="s">
        <v>25</v>
      </c>
      <c r="C260" s="9" t="s">
        <v>17</v>
      </c>
      <c r="D260" s="9" t="s">
        <v>27</v>
      </c>
      <c r="E260" s="9" t="s">
        <v>274</v>
      </c>
      <c r="F260" s="9"/>
      <c r="G260" s="10">
        <f t="shared" si="157"/>
        <v>2294461.5699999998</v>
      </c>
      <c r="H260" s="10">
        <f t="shared" si="158"/>
        <v>-8094.37</v>
      </c>
      <c r="I260" s="10">
        <f t="shared" si="144"/>
        <v>2286367.1999999997</v>
      </c>
      <c r="J260" s="10">
        <f t="shared" si="159"/>
        <v>2263340.64</v>
      </c>
      <c r="K260" s="10">
        <f t="shared" si="154"/>
        <v>0</v>
      </c>
      <c r="L260" s="2">
        <f t="shared" si="145"/>
        <v>2263340.64</v>
      </c>
      <c r="M260" s="10">
        <f t="shared" si="160"/>
        <v>2263340.64</v>
      </c>
      <c r="N260" s="10">
        <f t="shared" si="156"/>
        <v>0</v>
      </c>
      <c r="O260" s="2">
        <f t="shared" si="146"/>
        <v>2263340.64</v>
      </c>
    </row>
    <row r="261" spans="1:15" ht="34.799999999999997" customHeight="1" x14ac:dyDescent="0.25">
      <c r="A261" s="8" t="s">
        <v>146</v>
      </c>
      <c r="B261" s="9" t="s">
        <v>25</v>
      </c>
      <c r="C261" s="9" t="s">
        <v>17</v>
      </c>
      <c r="D261" s="9" t="s">
        <v>27</v>
      </c>
      <c r="E261" s="9" t="s">
        <v>274</v>
      </c>
      <c r="F261" s="9" t="s">
        <v>123</v>
      </c>
      <c r="G261" s="10">
        <f t="shared" si="157"/>
        <v>2294461.5699999998</v>
      </c>
      <c r="H261" s="32">
        <f>H262</f>
        <v>-8094.37</v>
      </c>
      <c r="I261" s="10">
        <f t="shared" si="144"/>
        <v>2286367.1999999997</v>
      </c>
      <c r="J261" s="10">
        <f t="shared" si="159"/>
        <v>2263340.64</v>
      </c>
      <c r="K261" s="2">
        <v>0</v>
      </c>
      <c r="L261" s="2">
        <f t="shared" si="145"/>
        <v>2263340.64</v>
      </c>
      <c r="M261" s="10">
        <f t="shared" si="160"/>
        <v>2263340.64</v>
      </c>
      <c r="N261" s="2">
        <v>0</v>
      </c>
      <c r="O261" s="2">
        <f t="shared" si="146"/>
        <v>2263340.64</v>
      </c>
    </row>
    <row r="262" spans="1:15" ht="34.799999999999997" customHeight="1" x14ac:dyDescent="0.25">
      <c r="A262" s="8" t="s">
        <v>147</v>
      </c>
      <c r="B262" s="9" t="s">
        <v>25</v>
      </c>
      <c r="C262" s="9" t="s">
        <v>17</v>
      </c>
      <c r="D262" s="9" t="s">
        <v>27</v>
      </c>
      <c r="E262" s="9" t="s">
        <v>274</v>
      </c>
      <c r="F262" s="9" t="s">
        <v>148</v>
      </c>
      <c r="G262" s="10">
        <v>2294461.5699999998</v>
      </c>
      <c r="H262" s="10">
        <v>-8094.37</v>
      </c>
      <c r="I262" s="10">
        <f t="shared" si="144"/>
        <v>2286367.1999999997</v>
      </c>
      <c r="J262" s="10">
        <v>2263340.64</v>
      </c>
      <c r="K262" s="10">
        <f>K263+K267+K270+K273</f>
        <v>0</v>
      </c>
      <c r="L262" s="2">
        <f t="shared" si="145"/>
        <v>2263340.64</v>
      </c>
      <c r="M262" s="10">
        <v>2263340.64</v>
      </c>
      <c r="N262" s="10">
        <f>N263+N267+N270+N273</f>
        <v>0</v>
      </c>
      <c r="O262" s="2">
        <f t="shared" si="146"/>
        <v>2263340.64</v>
      </c>
    </row>
    <row r="263" spans="1:15" ht="24.6" customHeight="1" x14ac:dyDescent="0.25">
      <c r="A263" s="8" t="s">
        <v>150</v>
      </c>
      <c r="B263" s="9" t="s">
        <v>25</v>
      </c>
      <c r="C263" s="9" t="s">
        <v>17</v>
      </c>
      <c r="D263" s="9" t="s">
        <v>29</v>
      </c>
      <c r="E263" s="9"/>
      <c r="F263" s="9"/>
      <c r="G263" s="10">
        <f>G264+G267+G271+G274</f>
        <v>25876383</v>
      </c>
      <c r="H263" s="10">
        <f>H264+H267+H271</f>
        <v>-960303</v>
      </c>
      <c r="I263" s="10">
        <f t="shared" si="144"/>
        <v>24916080</v>
      </c>
      <c r="J263" s="10">
        <f>J264+J267+J271+J274</f>
        <v>28940303</v>
      </c>
      <c r="K263" s="10">
        <f>K264</f>
        <v>0</v>
      </c>
      <c r="L263" s="2">
        <f t="shared" si="145"/>
        <v>28940303</v>
      </c>
      <c r="M263" s="10">
        <f>M264+M267+M271+M274</f>
        <v>31795347</v>
      </c>
      <c r="N263" s="10">
        <f>N264</f>
        <v>0</v>
      </c>
      <c r="O263" s="2">
        <f t="shared" si="146"/>
        <v>31795347</v>
      </c>
    </row>
    <row r="264" spans="1:15" ht="47.4" customHeight="1" x14ac:dyDescent="0.25">
      <c r="A264" s="12" t="s">
        <v>149</v>
      </c>
      <c r="B264" s="9" t="s">
        <v>25</v>
      </c>
      <c r="C264" s="9" t="s">
        <v>17</v>
      </c>
      <c r="D264" s="9" t="s">
        <v>29</v>
      </c>
      <c r="E264" s="9" t="s">
        <v>275</v>
      </c>
      <c r="F264" s="9"/>
      <c r="G264" s="10">
        <f t="shared" ref="G264:H265" si="161">G265</f>
        <v>94000</v>
      </c>
      <c r="H264" s="10">
        <f t="shared" si="161"/>
        <v>2500</v>
      </c>
      <c r="I264" s="10">
        <f t="shared" si="144"/>
        <v>96500</v>
      </c>
      <c r="J264" s="10">
        <f t="shared" ref="J264:J265" si="162">J265</f>
        <v>94000</v>
      </c>
      <c r="K264" s="10">
        <f>K265+K266</f>
        <v>0</v>
      </c>
      <c r="L264" s="2">
        <f t="shared" si="145"/>
        <v>94000</v>
      </c>
      <c r="M264" s="10">
        <f t="shared" ref="M264:M265" si="163">M265</f>
        <v>94000</v>
      </c>
      <c r="N264" s="10">
        <f>N265+N266</f>
        <v>0</v>
      </c>
      <c r="O264" s="2">
        <f t="shared" si="146"/>
        <v>94000</v>
      </c>
    </row>
    <row r="265" spans="1:15" ht="34.799999999999997" customHeight="1" x14ac:dyDescent="0.25">
      <c r="A265" s="8" t="s">
        <v>122</v>
      </c>
      <c r="B265" s="9" t="s">
        <v>25</v>
      </c>
      <c r="C265" s="9" t="s">
        <v>17</v>
      </c>
      <c r="D265" s="9" t="s">
        <v>29</v>
      </c>
      <c r="E265" s="9" t="s">
        <v>275</v>
      </c>
      <c r="F265" s="9" t="s">
        <v>123</v>
      </c>
      <c r="G265" s="10">
        <f t="shared" si="161"/>
        <v>94000</v>
      </c>
      <c r="H265" s="10">
        <f t="shared" si="161"/>
        <v>2500</v>
      </c>
      <c r="I265" s="10">
        <f t="shared" si="144"/>
        <v>96500</v>
      </c>
      <c r="J265" s="10">
        <f t="shared" si="162"/>
        <v>94000</v>
      </c>
      <c r="K265" s="2">
        <v>0</v>
      </c>
      <c r="L265" s="2">
        <f t="shared" si="145"/>
        <v>94000</v>
      </c>
      <c r="M265" s="10">
        <f t="shared" si="163"/>
        <v>94000</v>
      </c>
      <c r="N265" s="2">
        <v>0</v>
      </c>
      <c r="O265" s="2">
        <f t="shared" si="146"/>
        <v>94000</v>
      </c>
    </row>
    <row r="266" spans="1:15" ht="34.799999999999997" customHeight="1" x14ac:dyDescent="0.25">
      <c r="A266" s="8" t="s">
        <v>124</v>
      </c>
      <c r="B266" s="9" t="s">
        <v>25</v>
      </c>
      <c r="C266" s="9" t="s">
        <v>17</v>
      </c>
      <c r="D266" s="9" t="s">
        <v>29</v>
      </c>
      <c r="E266" s="9" t="s">
        <v>275</v>
      </c>
      <c r="F266" s="9" t="s">
        <v>125</v>
      </c>
      <c r="G266" s="10">
        <v>94000</v>
      </c>
      <c r="H266" s="32">
        <v>2500</v>
      </c>
      <c r="I266" s="10">
        <f t="shared" si="144"/>
        <v>96500</v>
      </c>
      <c r="J266" s="10">
        <v>94000</v>
      </c>
      <c r="K266" s="2">
        <v>0</v>
      </c>
      <c r="L266" s="2">
        <f t="shared" si="145"/>
        <v>94000</v>
      </c>
      <c r="M266" s="10">
        <v>94000</v>
      </c>
      <c r="N266" s="2">
        <v>0</v>
      </c>
      <c r="O266" s="2">
        <f t="shared" si="146"/>
        <v>94000</v>
      </c>
    </row>
    <row r="267" spans="1:15" ht="226.2" customHeight="1" x14ac:dyDescent="0.25">
      <c r="A267" s="12" t="s">
        <v>151</v>
      </c>
      <c r="B267" s="9" t="s">
        <v>25</v>
      </c>
      <c r="C267" s="9" t="s">
        <v>17</v>
      </c>
      <c r="D267" s="9" t="s">
        <v>29</v>
      </c>
      <c r="E267" s="9" t="s">
        <v>276</v>
      </c>
      <c r="F267" s="9"/>
      <c r="G267" s="10">
        <f>G268</f>
        <v>5610494</v>
      </c>
      <c r="H267" s="10">
        <f>H268</f>
        <v>-24000</v>
      </c>
      <c r="I267" s="10">
        <f t="shared" si="144"/>
        <v>5586494</v>
      </c>
      <c r="J267" s="10">
        <f>J268</f>
        <v>5280694</v>
      </c>
      <c r="K267" s="10">
        <f>K268</f>
        <v>0</v>
      </c>
      <c r="L267" s="2">
        <f t="shared" si="145"/>
        <v>5280694</v>
      </c>
      <c r="M267" s="10">
        <f>M268</f>
        <v>6021494</v>
      </c>
      <c r="N267" s="10">
        <f>N268</f>
        <v>0</v>
      </c>
      <c r="O267" s="2">
        <f t="shared" si="146"/>
        <v>6021494</v>
      </c>
    </row>
    <row r="268" spans="1:15" ht="33.6" customHeight="1" x14ac:dyDescent="0.25">
      <c r="A268" s="8" t="s">
        <v>122</v>
      </c>
      <c r="B268" s="9" t="s">
        <v>25</v>
      </c>
      <c r="C268" s="9" t="s">
        <v>17</v>
      </c>
      <c r="D268" s="9" t="s">
        <v>29</v>
      </c>
      <c r="E268" s="9" t="s">
        <v>276</v>
      </c>
      <c r="F268" s="9" t="s">
        <v>123</v>
      </c>
      <c r="G268" s="10">
        <f>G269+G270</f>
        <v>5610494</v>
      </c>
      <c r="H268" s="10">
        <f>H269+H270</f>
        <v>-24000</v>
      </c>
      <c r="I268" s="10">
        <f t="shared" si="144"/>
        <v>5586494</v>
      </c>
      <c r="J268" s="10">
        <f>J269+J270</f>
        <v>5280694</v>
      </c>
      <c r="K268" s="10">
        <f>K269</f>
        <v>0</v>
      </c>
      <c r="L268" s="2">
        <f t="shared" si="145"/>
        <v>5280694</v>
      </c>
      <c r="M268" s="10">
        <f>M269+M270</f>
        <v>6021494</v>
      </c>
      <c r="N268" s="10">
        <f>N269</f>
        <v>0</v>
      </c>
      <c r="O268" s="2">
        <f t="shared" si="146"/>
        <v>6021494</v>
      </c>
    </row>
    <row r="269" spans="1:15" ht="18.600000000000001" customHeight="1" x14ac:dyDescent="0.25">
      <c r="A269" s="8" t="s">
        <v>152</v>
      </c>
      <c r="B269" s="9" t="s">
        <v>25</v>
      </c>
      <c r="C269" s="9" t="s">
        <v>17</v>
      </c>
      <c r="D269" s="9" t="s">
        <v>29</v>
      </c>
      <c r="E269" s="9" t="s">
        <v>276</v>
      </c>
      <c r="F269" s="9" t="s">
        <v>148</v>
      </c>
      <c r="G269" s="10">
        <v>3791625</v>
      </c>
      <c r="H269" s="32">
        <v>0</v>
      </c>
      <c r="I269" s="10">
        <f t="shared" si="144"/>
        <v>3791625</v>
      </c>
      <c r="J269" s="10">
        <v>4002386</v>
      </c>
      <c r="K269" s="2">
        <v>0</v>
      </c>
      <c r="L269" s="2">
        <f t="shared" si="145"/>
        <v>4002386</v>
      </c>
      <c r="M269" s="10">
        <v>4266096</v>
      </c>
      <c r="N269" s="2">
        <v>0</v>
      </c>
      <c r="O269" s="2">
        <f t="shared" si="146"/>
        <v>4266096</v>
      </c>
    </row>
    <row r="270" spans="1:15" ht="43.2" customHeight="1" x14ac:dyDescent="0.25">
      <c r="A270" s="8" t="s">
        <v>124</v>
      </c>
      <c r="B270" s="9" t="s">
        <v>25</v>
      </c>
      <c r="C270" s="9" t="s">
        <v>17</v>
      </c>
      <c r="D270" s="9" t="s">
        <v>29</v>
      </c>
      <c r="E270" s="9" t="s">
        <v>276</v>
      </c>
      <c r="F270" s="9" t="s">
        <v>125</v>
      </c>
      <c r="G270" s="10">
        <v>1818869</v>
      </c>
      <c r="H270" s="10">
        <v>-24000</v>
      </c>
      <c r="I270" s="10">
        <f t="shared" si="144"/>
        <v>1794869</v>
      </c>
      <c r="J270" s="10">
        <v>1278308</v>
      </c>
      <c r="K270" s="10">
        <f>K271</f>
        <v>0</v>
      </c>
      <c r="L270" s="2">
        <f t="shared" si="145"/>
        <v>1278308</v>
      </c>
      <c r="M270" s="10">
        <v>1755398</v>
      </c>
      <c r="N270" s="10">
        <f>N271</f>
        <v>0</v>
      </c>
      <c r="O270" s="2">
        <f t="shared" si="146"/>
        <v>1755398</v>
      </c>
    </row>
    <row r="271" spans="1:15" ht="102.6" customHeight="1" x14ac:dyDescent="0.25">
      <c r="A271" s="17" t="s">
        <v>364</v>
      </c>
      <c r="B271" s="9" t="s">
        <v>25</v>
      </c>
      <c r="C271" s="9" t="s">
        <v>17</v>
      </c>
      <c r="D271" s="9" t="s">
        <v>29</v>
      </c>
      <c r="E271" s="16" t="s">
        <v>277</v>
      </c>
      <c r="F271" s="9"/>
      <c r="G271" s="10">
        <f t="shared" ref="G271:G272" si="164">G272</f>
        <v>17748720</v>
      </c>
      <c r="H271" s="10">
        <f>H272</f>
        <v>-938803</v>
      </c>
      <c r="I271" s="10">
        <f t="shared" si="144"/>
        <v>16809917</v>
      </c>
      <c r="J271" s="10">
        <f t="shared" ref="J271:J272" si="165">J272</f>
        <v>21142440</v>
      </c>
      <c r="K271" s="10">
        <f>K272</f>
        <v>0</v>
      </c>
      <c r="L271" s="2">
        <f t="shared" si="145"/>
        <v>21142440</v>
      </c>
      <c r="M271" s="10">
        <f t="shared" ref="M271:M272" si="166">M272</f>
        <v>23256684</v>
      </c>
      <c r="N271" s="10">
        <f>N272</f>
        <v>0</v>
      </c>
      <c r="O271" s="2">
        <f t="shared" si="146"/>
        <v>23256684</v>
      </c>
    </row>
    <row r="272" spans="1:15" ht="52.2" customHeight="1" x14ac:dyDescent="0.25">
      <c r="A272" s="14" t="s">
        <v>106</v>
      </c>
      <c r="B272" s="9" t="s">
        <v>25</v>
      </c>
      <c r="C272" s="9" t="s">
        <v>17</v>
      </c>
      <c r="D272" s="9" t="s">
        <v>29</v>
      </c>
      <c r="E272" s="16" t="s">
        <v>277</v>
      </c>
      <c r="F272" s="16" t="s">
        <v>107</v>
      </c>
      <c r="G272" s="10">
        <f t="shared" si="164"/>
        <v>17748720</v>
      </c>
      <c r="H272" s="32">
        <f>H273</f>
        <v>-938803</v>
      </c>
      <c r="I272" s="10">
        <f t="shared" si="144"/>
        <v>16809917</v>
      </c>
      <c r="J272" s="10">
        <f t="shared" si="165"/>
        <v>21142440</v>
      </c>
      <c r="K272" s="2">
        <v>0</v>
      </c>
      <c r="L272" s="2">
        <f t="shared" si="145"/>
        <v>21142440</v>
      </c>
      <c r="M272" s="10">
        <f t="shared" si="166"/>
        <v>23256684</v>
      </c>
      <c r="N272" s="2">
        <v>0</v>
      </c>
      <c r="O272" s="2">
        <f t="shared" si="146"/>
        <v>23256684</v>
      </c>
    </row>
    <row r="273" spans="1:15" ht="24.6" customHeight="1" x14ac:dyDescent="0.25">
      <c r="A273" s="14" t="s">
        <v>108</v>
      </c>
      <c r="B273" s="9" t="s">
        <v>25</v>
      </c>
      <c r="C273" s="9" t="s">
        <v>17</v>
      </c>
      <c r="D273" s="9" t="s">
        <v>29</v>
      </c>
      <c r="E273" s="16" t="s">
        <v>277</v>
      </c>
      <c r="F273" s="16" t="s">
        <v>109</v>
      </c>
      <c r="G273" s="10">
        <v>17748720</v>
      </c>
      <c r="H273" s="10">
        <v>-938803</v>
      </c>
      <c r="I273" s="10">
        <f t="shared" si="144"/>
        <v>16809917</v>
      </c>
      <c r="J273" s="10">
        <v>21142440</v>
      </c>
      <c r="K273" s="10">
        <f>K274</f>
        <v>0</v>
      </c>
      <c r="L273" s="2">
        <f t="shared" si="145"/>
        <v>21142440</v>
      </c>
      <c r="M273" s="10">
        <v>23256684</v>
      </c>
      <c r="N273" s="10">
        <f>N274</f>
        <v>0</v>
      </c>
      <c r="O273" s="2">
        <f t="shared" si="146"/>
        <v>23256684</v>
      </c>
    </row>
    <row r="274" spans="1:15" ht="34.799999999999997" customHeight="1" x14ac:dyDescent="0.25">
      <c r="A274" s="11" t="s">
        <v>153</v>
      </c>
      <c r="B274" s="9" t="s">
        <v>25</v>
      </c>
      <c r="C274" s="9" t="s">
        <v>17</v>
      </c>
      <c r="D274" s="9" t="s">
        <v>29</v>
      </c>
      <c r="E274" s="9" t="s">
        <v>278</v>
      </c>
      <c r="F274" s="9"/>
      <c r="G274" s="10">
        <f t="shared" ref="G274:G275" si="167">G275</f>
        <v>2423169</v>
      </c>
      <c r="H274" s="10">
        <f>H275</f>
        <v>0</v>
      </c>
      <c r="I274" s="10">
        <f t="shared" si="144"/>
        <v>2423169</v>
      </c>
      <c r="J274" s="10">
        <f t="shared" ref="J274:J275" si="168">J275</f>
        <v>2423169</v>
      </c>
      <c r="K274" s="10">
        <f>K275</f>
        <v>0</v>
      </c>
      <c r="L274" s="2">
        <f t="shared" si="145"/>
        <v>2423169</v>
      </c>
      <c r="M274" s="10">
        <f t="shared" ref="M274:M275" si="169">M275</f>
        <v>2423169</v>
      </c>
      <c r="N274" s="10">
        <f>N275</f>
        <v>0</v>
      </c>
      <c r="O274" s="2">
        <f t="shared" si="146"/>
        <v>2423169</v>
      </c>
    </row>
    <row r="275" spans="1:15" ht="34.799999999999997" customHeight="1" x14ac:dyDescent="0.25">
      <c r="A275" s="18" t="s">
        <v>122</v>
      </c>
      <c r="B275" s="9" t="s">
        <v>25</v>
      </c>
      <c r="C275" s="9" t="s">
        <v>17</v>
      </c>
      <c r="D275" s="9" t="s">
        <v>29</v>
      </c>
      <c r="E275" s="9" t="s">
        <v>278</v>
      </c>
      <c r="F275" s="9" t="s">
        <v>123</v>
      </c>
      <c r="G275" s="10">
        <f t="shared" si="167"/>
        <v>2423169</v>
      </c>
      <c r="H275" s="32">
        <v>0</v>
      </c>
      <c r="I275" s="10">
        <f t="shared" si="144"/>
        <v>2423169</v>
      </c>
      <c r="J275" s="10">
        <f t="shared" si="168"/>
        <v>2423169</v>
      </c>
      <c r="K275" s="2">
        <v>0</v>
      </c>
      <c r="L275" s="2">
        <f t="shared" si="145"/>
        <v>2423169</v>
      </c>
      <c r="M275" s="10">
        <f t="shared" si="169"/>
        <v>2423169</v>
      </c>
      <c r="N275" s="2">
        <v>0</v>
      </c>
      <c r="O275" s="2">
        <f t="shared" si="146"/>
        <v>2423169</v>
      </c>
    </row>
    <row r="276" spans="1:15" ht="40.200000000000003" customHeight="1" x14ac:dyDescent="0.25">
      <c r="A276" s="11" t="s">
        <v>124</v>
      </c>
      <c r="B276" s="9" t="s">
        <v>25</v>
      </c>
      <c r="C276" s="9" t="s">
        <v>17</v>
      </c>
      <c r="D276" s="9" t="s">
        <v>29</v>
      </c>
      <c r="E276" s="9" t="s">
        <v>278</v>
      </c>
      <c r="F276" s="9" t="s">
        <v>125</v>
      </c>
      <c r="G276" s="10">
        <v>2423169</v>
      </c>
      <c r="H276" s="10"/>
      <c r="I276" s="10">
        <f t="shared" si="144"/>
        <v>2423169</v>
      </c>
      <c r="J276" s="10">
        <v>2423169</v>
      </c>
      <c r="K276" s="10">
        <f>K277+K282+K285</f>
        <v>0</v>
      </c>
      <c r="L276" s="2">
        <f t="shared" si="145"/>
        <v>2423169</v>
      </c>
      <c r="M276" s="10">
        <v>2423169</v>
      </c>
      <c r="N276" s="10">
        <f>N277+N282+N285</f>
        <v>0</v>
      </c>
      <c r="O276" s="2">
        <f t="shared" si="146"/>
        <v>2423169</v>
      </c>
    </row>
    <row r="277" spans="1:15" ht="33" customHeight="1" x14ac:dyDescent="0.25">
      <c r="A277" s="8" t="s">
        <v>154</v>
      </c>
      <c r="B277" s="9" t="s">
        <v>25</v>
      </c>
      <c r="C277" s="9" t="s">
        <v>17</v>
      </c>
      <c r="D277" s="9" t="s">
        <v>84</v>
      </c>
      <c r="E277" s="9"/>
      <c r="F277" s="9"/>
      <c r="G277" s="10">
        <f>G278</f>
        <v>36000</v>
      </c>
      <c r="H277" s="10">
        <f>H278</f>
        <v>24000</v>
      </c>
      <c r="I277" s="10">
        <f t="shared" si="144"/>
        <v>60000</v>
      </c>
      <c r="J277" s="10">
        <f>J278</f>
        <v>43000</v>
      </c>
      <c r="K277" s="10">
        <f>K278+K280</f>
        <v>0</v>
      </c>
      <c r="L277" s="2">
        <f t="shared" si="145"/>
        <v>43000</v>
      </c>
      <c r="M277" s="10">
        <f>M278</f>
        <v>43000</v>
      </c>
      <c r="N277" s="10">
        <f>N278+N280</f>
        <v>0</v>
      </c>
      <c r="O277" s="2">
        <f t="shared" si="146"/>
        <v>43000</v>
      </c>
    </row>
    <row r="278" spans="1:15" ht="201.6" customHeight="1" x14ac:dyDescent="0.25">
      <c r="A278" s="19" t="s">
        <v>156</v>
      </c>
      <c r="B278" s="9" t="s">
        <v>25</v>
      </c>
      <c r="C278" s="9" t="s">
        <v>17</v>
      </c>
      <c r="D278" s="9" t="s">
        <v>84</v>
      </c>
      <c r="E278" s="9" t="s">
        <v>279</v>
      </c>
      <c r="F278" s="9"/>
      <c r="G278" s="10">
        <f t="shared" ref="G278:H279" si="170">G279</f>
        <v>36000</v>
      </c>
      <c r="H278" s="10">
        <f>H279</f>
        <v>24000</v>
      </c>
      <c r="I278" s="10">
        <f t="shared" si="144"/>
        <v>60000</v>
      </c>
      <c r="J278" s="10">
        <f t="shared" ref="J278:J279" si="171">J279</f>
        <v>43000</v>
      </c>
      <c r="K278" s="10">
        <f>K279</f>
        <v>0</v>
      </c>
      <c r="L278" s="2">
        <f t="shared" si="145"/>
        <v>43000</v>
      </c>
      <c r="M278" s="10">
        <f t="shared" ref="M278:M279" si="172">M279</f>
        <v>43000</v>
      </c>
      <c r="N278" s="10">
        <f>N279</f>
        <v>0</v>
      </c>
      <c r="O278" s="2">
        <f t="shared" si="146"/>
        <v>43000</v>
      </c>
    </row>
    <row r="279" spans="1:15" ht="31.8" customHeight="1" x14ac:dyDescent="0.25">
      <c r="A279" s="8" t="s">
        <v>37</v>
      </c>
      <c r="B279" s="9" t="s">
        <v>25</v>
      </c>
      <c r="C279" s="9" t="s">
        <v>17</v>
      </c>
      <c r="D279" s="9" t="s">
        <v>84</v>
      </c>
      <c r="E279" s="9" t="s">
        <v>279</v>
      </c>
      <c r="F279" s="9" t="s">
        <v>38</v>
      </c>
      <c r="G279" s="10">
        <f t="shared" si="170"/>
        <v>36000</v>
      </c>
      <c r="H279" s="10">
        <f t="shared" si="170"/>
        <v>24000</v>
      </c>
      <c r="I279" s="10">
        <f t="shared" si="144"/>
        <v>60000</v>
      </c>
      <c r="J279" s="10">
        <f t="shared" si="171"/>
        <v>43000</v>
      </c>
      <c r="K279" s="2">
        <v>0</v>
      </c>
      <c r="L279" s="2">
        <f t="shared" si="145"/>
        <v>43000</v>
      </c>
      <c r="M279" s="10">
        <f t="shared" si="172"/>
        <v>43000</v>
      </c>
      <c r="N279" s="2">
        <v>0</v>
      </c>
      <c r="O279" s="2">
        <f t="shared" si="146"/>
        <v>43000</v>
      </c>
    </row>
    <row r="280" spans="1:15" ht="34.799999999999997" customHeight="1" x14ac:dyDescent="0.25">
      <c r="A280" s="8" t="s">
        <v>48</v>
      </c>
      <c r="B280" s="9" t="s">
        <v>25</v>
      </c>
      <c r="C280" s="9" t="s">
        <v>17</v>
      </c>
      <c r="D280" s="9" t="s">
        <v>84</v>
      </c>
      <c r="E280" s="9" t="s">
        <v>279</v>
      </c>
      <c r="F280" s="9" t="s">
        <v>40</v>
      </c>
      <c r="G280" s="10">
        <v>36000</v>
      </c>
      <c r="H280" s="10">
        <v>24000</v>
      </c>
      <c r="I280" s="10">
        <f t="shared" si="144"/>
        <v>60000</v>
      </c>
      <c r="J280" s="10">
        <v>43000</v>
      </c>
      <c r="K280" s="10">
        <f>K281</f>
        <v>0</v>
      </c>
      <c r="L280" s="2">
        <f t="shared" si="145"/>
        <v>43000</v>
      </c>
      <c r="M280" s="10">
        <v>43000</v>
      </c>
      <c r="N280" s="10">
        <f>N281</f>
        <v>0</v>
      </c>
      <c r="O280" s="2">
        <f t="shared" si="146"/>
        <v>43000</v>
      </c>
    </row>
    <row r="281" spans="1:15" ht="25.2" customHeight="1" x14ac:dyDescent="0.25">
      <c r="A281" s="41" t="s">
        <v>157</v>
      </c>
      <c r="B281" s="42" t="s">
        <v>25</v>
      </c>
      <c r="C281" s="44" t="s">
        <v>18</v>
      </c>
      <c r="D281" s="42"/>
      <c r="E281" s="42"/>
      <c r="F281" s="42"/>
      <c r="G281" s="43">
        <f>G292+G282+G303</f>
        <v>14365510</v>
      </c>
      <c r="H281" s="55">
        <f>H282+H303+H292</f>
        <v>54778.229999999996</v>
      </c>
      <c r="I281" s="6">
        <f t="shared" si="144"/>
        <v>14420288.23</v>
      </c>
      <c r="J281" s="43">
        <f>J292+J282+J303</f>
        <v>7945800</v>
      </c>
      <c r="K281" s="2">
        <v>0</v>
      </c>
      <c r="L281" s="34">
        <f t="shared" si="145"/>
        <v>7945800</v>
      </c>
      <c r="M281" s="43">
        <f>M292+M282+M303</f>
        <v>7973500</v>
      </c>
      <c r="N281" s="2">
        <v>0</v>
      </c>
      <c r="O281" s="34">
        <f t="shared" si="146"/>
        <v>7973500</v>
      </c>
    </row>
    <row r="282" spans="1:15" ht="20.399999999999999" customHeight="1" x14ac:dyDescent="0.25">
      <c r="A282" s="8" t="s">
        <v>158</v>
      </c>
      <c r="B282" s="9" t="s">
        <v>25</v>
      </c>
      <c r="C282" s="9" t="s">
        <v>18</v>
      </c>
      <c r="D282" s="9" t="s">
        <v>27</v>
      </c>
      <c r="E282" s="5"/>
      <c r="F282" s="5"/>
      <c r="G282" s="10">
        <f>G283+G286+G289</f>
        <v>2917729.55</v>
      </c>
      <c r="H282" s="10">
        <f t="shared" ref="H282:I282" si="173">H283+H286+H289</f>
        <v>0</v>
      </c>
      <c r="I282" s="10">
        <f t="shared" si="173"/>
        <v>2917729.55</v>
      </c>
      <c r="J282" s="10">
        <f>J283+J286</f>
        <v>7445800</v>
      </c>
      <c r="K282" s="10">
        <f>K283</f>
        <v>0</v>
      </c>
      <c r="L282" s="2">
        <f t="shared" si="145"/>
        <v>7445800</v>
      </c>
      <c r="M282" s="10">
        <f>M283+M286</f>
        <v>7473500</v>
      </c>
      <c r="N282" s="10">
        <f>N283</f>
        <v>0</v>
      </c>
      <c r="O282" s="2">
        <f t="shared" si="146"/>
        <v>7473500</v>
      </c>
    </row>
    <row r="283" spans="1:15" ht="34.799999999999997" customHeight="1" x14ac:dyDescent="0.25">
      <c r="A283" s="8" t="s">
        <v>159</v>
      </c>
      <c r="B283" s="9" t="s">
        <v>25</v>
      </c>
      <c r="C283" s="9" t="s">
        <v>18</v>
      </c>
      <c r="D283" s="9" t="s">
        <v>27</v>
      </c>
      <c r="E283" s="9" t="s">
        <v>280</v>
      </c>
      <c r="F283" s="5"/>
      <c r="G283" s="10">
        <f t="shared" ref="G283:G284" si="174">G284</f>
        <v>1501886.55</v>
      </c>
      <c r="H283" s="10">
        <f>H284</f>
        <v>0</v>
      </c>
      <c r="I283" s="10">
        <f t="shared" si="144"/>
        <v>1501886.55</v>
      </c>
      <c r="J283" s="10">
        <f t="shared" ref="J283:J284" si="175">J284</f>
        <v>7445800</v>
      </c>
      <c r="K283" s="10">
        <f>K284</f>
        <v>0</v>
      </c>
      <c r="L283" s="2">
        <f t="shared" si="145"/>
        <v>7445800</v>
      </c>
      <c r="M283" s="10">
        <f t="shared" ref="M283:M284" si="176">M284</f>
        <v>7473500</v>
      </c>
      <c r="N283" s="10">
        <f>N284</f>
        <v>0</v>
      </c>
      <c r="O283" s="2">
        <f t="shared" si="146"/>
        <v>7473500</v>
      </c>
    </row>
    <row r="284" spans="1:15" ht="46.2" customHeight="1" x14ac:dyDescent="0.25">
      <c r="A284" s="14" t="s">
        <v>119</v>
      </c>
      <c r="B284" s="9" t="s">
        <v>25</v>
      </c>
      <c r="C284" s="9" t="s">
        <v>18</v>
      </c>
      <c r="D284" s="9" t="s">
        <v>27</v>
      </c>
      <c r="E284" s="9" t="s">
        <v>280</v>
      </c>
      <c r="F284" s="9" t="s">
        <v>115</v>
      </c>
      <c r="G284" s="10">
        <f t="shared" si="174"/>
        <v>1501886.55</v>
      </c>
      <c r="H284" s="32">
        <f>H285</f>
        <v>0</v>
      </c>
      <c r="I284" s="10">
        <f t="shared" si="144"/>
        <v>1501886.55</v>
      </c>
      <c r="J284" s="10">
        <f t="shared" si="175"/>
        <v>7445800</v>
      </c>
      <c r="K284" s="2">
        <v>0</v>
      </c>
      <c r="L284" s="2">
        <f t="shared" si="145"/>
        <v>7445800</v>
      </c>
      <c r="M284" s="10">
        <f t="shared" si="176"/>
        <v>7473500</v>
      </c>
      <c r="N284" s="2">
        <v>0</v>
      </c>
      <c r="O284" s="2">
        <f t="shared" si="146"/>
        <v>7473500</v>
      </c>
    </row>
    <row r="285" spans="1:15" ht="27" customHeight="1" x14ac:dyDescent="0.25">
      <c r="A285" s="14" t="s">
        <v>116</v>
      </c>
      <c r="B285" s="9" t="s">
        <v>25</v>
      </c>
      <c r="C285" s="9" t="s">
        <v>18</v>
      </c>
      <c r="D285" s="9" t="s">
        <v>27</v>
      </c>
      <c r="E285" s="9" t="s">
        <v>280</v>
      </c>
      <c r="F285" s="9" t="s">
        <v>117</v>
      </c>
      <c r="G285" s="10">
        <v>1501886.55</v>
      </c>
      <c r="H285" s="10">
        <v>0</v>
      </c>
      <c r="I285" s="10">
        <f t="shared" si="144"/>
        <v>1501886.55</v>
      </c>
      <c r="J285" s="10">
        <v>7445800</v>
      </c>
      <c r="K285" s="10">
        <f>K286+K288</f>
        <v>0</v>
      </c>
      <c r="L285" s="2">
        <f t="shared" si="145"/>
        <v>7445800</v>
      </c>
      <c r="M285" s="10">
        <v>7473500</v>
      </c>
      <c r="N285" s="10">
        <f>N286+N288</f>
        <v>0</v>
      </c>
      <c r="O285" s="2">
        <f t="shared" si="146"/>
        <v>7473500</v>
      </c>
    </row>
    <row r="286" spans="1:15" ht="66" customHeight="1" x14ac:dyDescent="0.25">
      <c r="A286" s="14" t="s">
        <v>281</v>
      </c>
      <c r="B286" s="9" t="s">
        <v>25</v>
      </c>
      <c r="C286" s="9" t="s">
        <v>18</v>
      </c>
      <c r="D286" s="9" t="s">
        <v>27</v>
      </c>
      <c r="E286" s="9" t="s">
        <v>282</v>
      </c>
      <c r="F286" s="9"/>
      <c r="G286" s="10">
        <f t="shared" ref="G286:G287" si="177">G287</f>
        <v>1303800</v>
      </c>
      <c r="H286" s="10">
        <f>H287</f>
        <v>0</v>
      </c>
      <c r="I286" s="10">
        <f t="shared" si="144"/>
        <v>1303800</v>
      </c>
      <c r="J286" s="10">
        <f t="shared" ref="J286:J287" si="178">J287</f>
        <v>0</v>
      </c>
      <c r="K286" s="10">
        <f>K287</f>
        <v>0</v>
      </c>
      <c r="L286" s="2">
        <f t="shared" si="145"/>
        <v>0</v>
      </c>
      <c r="M286" s="10">
        <f t="shared" ref="M286:M287" si="179">M287</f>
        <v>0</v>
      </c>
      <c r="N286" s="10">
        <f>N287</f>
        <v>0</v>
      </c>
      <c r="O286" s="2">
        <f t="shared" si="146"/>
        <v>0</v>
      </c>
    </row>
    <row r="287" spans="1:15" ht="53.4" customHeight="1" x14ac:dyDescent="0.25">
      <c r="A287" s="14" t="s">
        <v>106</v>
      </c>
      <c r="B287" s="9" t="s">
        <v>25</v>
      </c>
      <c r="C287" s="9" t="s">
        <v>18</v>
      </c>
      <c r="D287" s="9" t="s">
        <v>27</v>
      </c>
      <c r="E287" s="9" t="s">
        <v>282</v>
      </c>
      <c r="F287" s="9" t="s">
        <v>107</v>
      </c>
      <c r="G287" s="10">
        <f t="shared" si="177"/>
        <v>1303800</v>
      </c>
      <c r="H287" s="32">
        <v>0</v>
      </c>
      <c r="I287" s="10">
        <f t="shared" si="144"/>
        <v>1303800</v>
      </c>
      <c r="J287" s="10">
        <f t="shared" si="178"/>
        <v>0</v>
      </c>
      <c r="K287" s="2">
        <v>0</v>
      </c>
      <c r="L287" s="2">
        <f t="shared" si="145"/>
        <v>0</v>
      </c>
      <c r="M287" s="10">
        <f t="shared" si="179"/>
        <v>0</v>
      </c>
      <c r="N287" s="2">
        <v>0</v>
      </c>
      <c r="O287" s="2">
        <f t="shared" si="146"/>
        <v>0</v>
      </c>
    </row>
    <row r="288" spans="1:15" ht="22.2" customHeight="1" x14ac:dyDescent="0.25">
      <c r="A288" s="48" t="s">
        <v>108</v>
      </c>
      <c r="B288" s="9" t="s">
        <v>25</v>
      </c>
      <c r="C288" s="9" t="s">
        <v>18</v>
      </c>
      <c r="D288" s="9" t="s">
        <v>27</v>
      </c>
      <c r="E288" s="9" t="s">
        <v>282</v>
      </c>
      <c r="F288" s="9" t="s">
        <v>109</v>
      </c>
      <c r="G288" s="10">
        <v>1303800</v>
      </c>
      <c r="H288" s="10">
        <v>0</v>
      </c>
      <c r="I288" s="10">
        <f t="shared" si="144"/>
        <v>1303800</v>
      </c>
      <c r="J288" s="10">
        <v>0</v>
      </c>
      <c r="K288" s="10">
        <f>K292</f>
        <v>0</v>
      </c>
      <c r="L288" s="2">
        <f t="shared" si="145"/>
        <v>0</v>
      </c>
      <c r="M288" s="10">
        <v>0</v>
      </c>
      <c r="N288" s="10">
        <f>N292</f>
        <v>0</v>
      </c>
      <c r="O288" s="2">
        <f t="shared" si="146"/>
        <v>0</v>
      </c>
    </row>
    <row r="289" spans="1:15" ht="65.400000000000006" customHeight="1" x14ac:dyDescent="0.25">
      <c r="A289" s="14" t="s">
        <v>377</v>
      </c>
      <c r="B289" s="9" t="s">
        <v>25</v>
      </c>
      <c r="C289" s="9" t="s">
        <v>18</v>
      </c>
      <c r="D289" s="9" t="s">
        <v>27</v>
      </c>
      <c r="E289" s="9" t="s">
        <v>378</v>
      </c>
      <c r="F289" s="9"/>
      <c r="G289" s="10">
        <f>G290</f>
        <v>112043</v>
      </c>
      <c r="H289" s="10">
        <f>H290</f>
        <v>0</v>
      </c>
      <c r="I289" s="10">
        <f t="shared" si="144"/>
        <v>112043</v>
      </c>
      <c r="J289" s="10">
        <f>J290</f>
        <v>0</v>
      </c>
      <c r="K289" s="10">
        <f>K290</f>
        <v>0</v>
      </c>
      <c r="L289" s="2">
        <f t="shared" si="145"/>
        <v>0</v>
      </c>
      <c r="M289" s="10">
        <f>M290</f>
        <v>0</v>
      </c>
      <c r="N289" s="10">
        <f>N290</f>
        <v>0</v>
      </c>
      <c r="O289" s="2">
        <f t="shared" si="146"/>
        <v>0</v>
      </c>
    </row>
    <row r="290" spans="1:15" ht="51.6" customHeight="1" x14ac:dyDescent="0.25">
      <c r="A290" s="14" t="s">
        <v>119</v>
      </c>
      <c r="B290" s="9" t="s">
        <v>25</v>
      </c>
      <c r="C290" s="9" t="s">
        <v>18</v>
      </c>
      <c r="D290" s="9" t="s">
        <v>27</v>
      </c>
      <c r="E290" s="9" t="s">
        <v>378</v>
      </c>
      <c r="F290" s="9" t="s">
        <v>115</v>
      </c>
      <c r="G290" s="10">
        <f>G291</f>
        <v>112043</v>
      </c>
      <c r="H290" s="10">
        <f>H291</f>
        <v>0</v>
      </c>
      <c r="I290" s="10">
        <f t="shared" si="144"/>
        <v>112043</v>
      </c>
      <c r="J290" s="10">
        <f>J291</f>
        <v>0</v>
      </c>
      <c r="K290" s="10">
        <f>K291</f>
        <v>0</v>
      </c>
      <c r="L290" s="2">
        <f t="shared" si="145"/>
        <v>0</v>
      </c>
      <c r="M290" s="10">
        <f>M291</f>
        <v>0</v>
      </c>
      <c r="N290" s="10">
        <f>N291</f>
        <v>0</v>
      </c>
      <c r="O290" s="2">
        <f t="shared" si="146"/>
        <v>0</v>
      </c>
    </row>
    <row r="291" spans="1:15" ht="22.8" customHeight="1" x14ac:dyDescent="0.25">
      <c r="A291" s="14" t="s">
        <v>116</v>
      </c>
      <c r="B291" s="9" t="s">
        <v>25</v>
      </c>
      <c r="C291" s="9" t="s">
        <v>18</v>
      </c>
      <c r="D291" s="9" t="s">
        <v>27</v>
      </c>
      <c r="E291" s="9" t="s">
        <v>378</v>
      </c>
      <c r="F291" s="9" t="s">
        <v>117</v>
      </c>
      <c r="G291" s="10">
        <v>112043</v>
      </c>
      <c r="H291" s="10">
        <v>0</v>
      </c>
      <c r="I291" s="10">
        <f t="shared" si="144"/>
        <v>112043</v>
      </c>
      <c r="J291" s="10">
        <v>0</v>
      </c>
      <c r="K291" s="57">
        <v>0</v>
      </c>
      <c r="L291" s="2">
        <f t="shared" si="145"/>
        <v>0</v>
      </c>
      <c r="M291" s="10">
        <v>0</v>
      </c>
      <c r="N291" s="57">
        <v>0</v>
      </c>
      <c r="O291" s="2">
        <f t="shared" si="146"/>
        <v>0</v>
      </c>
    </row>
    <row r="292" spans="1:15" ht="21" customHeight="1" x14ac:dyDescent="0.25">
      <c r="A292" s="8" t="s">
        <v>160</v>
      </c>
      <c r="B292" s="9" t="s">
        <v>25</v>
      </c>
      <c r="C292" s="9" t="s">
        <v>18</v>
      </c>
      <c r="D292" s="9" t="s">
        <v>65</v>
      </c>
      <c r="E292" s="9"/>
      <c r="F292" s="9"/>
      <c r="G292" s="10">
        <f>G293+G298</f>
        <v>746400</v>
      </c>
      <c r="H292" s="32">
        <f>H293</f>
        <v>12935.2</v>
      </c>
      <c r="I292" s="10">
        <f t="shared" si="144"/>
        <v>759335.2</v>
      </c>
      <c r="J292" s="10">
        <f>J293+J298</f>
        <v>500000</v>
      </c>
      <c r="K292" s="2">
        <v>0</v>
      </c>
      <c r="L292" s="2">
        <f t="shared" si="145"/>
        <v>500000</v>
      </c>
      <c r="M292" s="10">
        <f>M293+M298</f>
        <v>500000</v>
      </c>
      <c r="N292" s="2">
        <v>0</v>
      </c>
      <c r="O292" s="2">
        <f t="shared" si="146"/>
        <v>500000</v>
      </c>
    </row>
    <row r="293" spans="1:15" ht="37.799999999999997" customHeight="1" x14ac:dyDescent="0.25">
      <c r="A293" s="15" t="s">
        <v>161</v>
      </c>
      <c r="B293" s="9" t="s">
        <v>25</v>
      </c>
      <c r="C293" s="9" t="s">
        <v>18</v>
      </c>
      <c r="D293" s="9" t="s">
        <v>65</v>
      </c>
      <c r="E293" s="9" t="s">
        <v>283</v>
      </c>
      <c r="F293" s="9"/>
      <c r="G293" s="10">
        <f>G294+G296</f>
        <v>534400</v>
      </c>
      <c r="H293" s="10">
        <f>H296+H294</f>
        <v>12935.2</v>
      </c>
      <c r="I293" s="10">
        <f t="shared" si="144"/>
        <v>547335.19999999995</v>
      </c>
      <c r="J293" s="10">
        <f>J294+J296</f>
        <v>500000</v>
      </c>
      <c r="K293" s="10">
        <f>K307+K294</f>
        <v>0</v>
      </c>
      <c r="L293" s="2">
        <f t="shared" si="145"/>
        <v>500000</v>
      </c>
      <c r="M293" s="10">
        <f>M294+M296</f>
        <v>500000</v>
      </c>
      <c r="N293" s="10">
        <f>N307+N294</f>
        <v>0</v>
      </c>
      <c r="O293" s="2">
        <f t="shared" si="146"/>
        <v>500000</v>
      </c>
    </row>
    <row r="294" spans="1:15" ht="97.8" customHeight="1" x14ac:dyDescent="0.25">
      <c r="A294" s="8" t="s">
        <v>162</v>
      </c>
      <c r="B294" s="9" t="s">
        <v>25</v>
      </c>
      <c r="C294" s="9" t="s">
        <v>18</v>
      </c>
      <c r="D294" s="9" t="s">
        <v>65</v>
      </c>
      <c r="E294" s="9" t="s">
        <v>283</v>
      </c>
      <c r="F294" s="9" t="s">
        <v>32</v>
      </c>
      <c r="G294" s="10">
        <f>G295</f>
        <v>276350</v>
      </c>
      <c r="H294" s="10">
        <f>H295</f>
        <v>4459.2</v>
      </c>
      <c r="I294" s="10">
        <f t="shared" si="144"/>
        <v>280809.2</v>
      </c>
      <c r="J294" s="10">
        <f>J295</f>
        <v>260000</v>
      </c>
      <c r="K294" s="10">
        <f t="shared" ref="K294:O294" si="180">K298+K295</f>
        <v>0</v>
      </c>
      <c r="L294" s="10">
        <f t="shared" si="180"/>
        <v>260000</v>
      </c>
      <c r="M294" s="10">
        <f>M295</f>
        <v>260000</v>
      </c>
      <c r="N294" s="10">
        <f t="shared" si="180"/>
        <v>0</v>
      </c>
      <c r="O294" s="10">
        <f t="shared" si="180"/>
        <v>260000</v>
      </c>
    </row>
    <row r="295" spans="1:15" ht="34.200000000000003" customHeight="1" x14ac:dyDescent="0.25">
      <c r="A295" s="8" t="s">
        <v>59</v>
      </c>
      <c r="B295" s="9" t="s">
        <v>25</v>
      </c>
      <c r="C295" s="9" t="s">
        <v>18</v>
      </c>
      <c r="D295" s="9" t="s">
        <v>65</v>
      </c>
      <c r="E295" s="9" t="s">
        <v>283</v>
      </c>
      <c r="F295" s="9" t="s">
        <v>60</v>
      </c>
      <c r="G295" s="10">
        <v>276350</v>
      </c>
      <c r="H295" s="10">
        <v>4459.2</v>
      </c>
      <c r="I295" s="10">
        <f t="shared" si="144"/>
        <v>280809.2</v>
      </c>
      <c r="J295" s="10">
        <v>260000</v>
      </c>
      <c r="K295" s="10">
        <f>K296</f>
        <v>0</v>
      </c>
      <c r="L295" s="2">
        <f t="shared" si="145"/>
        <v>260000</v>
      </c>
      <c r="M295" s="10">
        <v>260000</v>
      </c>
      <c r="N295" s="10">
        <f>N296</f>
        <v>0</v>
      </c>
      <c r="O295" s="2">
        <f t="shared" si="146"/>
        <v>260000</v>
      </c>
    </row>
    <row r="296" spans="1:15" ht="34.799999999999997" customHeight="1" x14ac:dyDescent="0.25">
      <c r="A296" s="8" t="s">
        <v>163</v>
      </c>
      <c r="B296" s="9" t="s">
        <v>25</v>
      </c>
      <c r="C296" s="9" t="s">
        <v>18</v>
      </c>
      <c r="D296" s="9" t="s">
        <v>65</v>
      </c>
      <c r="E296" s="9" t="s">
        <v>283</v>
      </c>
      <c r="F296" s="9" t="s">
        <v>38</v>
      </c>
      <c r="G296" s="10">
        <f>G297</f>
        <v>258050</v>
      </c>
      <c r="H296" s="10">
        <f>H297</f>
        <v>8476</v>
      </c>
      <c r="I296" s="10">
        <f t="shared" si="144"/>
        <v>266526</v>
      </c>
      <c r="J296" s="10">
        <f>J297</f>
        <v>240000</v>
      </c>
      <c r="K296" s="10">
        <f>K297</f>
        <v>0</v>
      </c>
      <c r="L296" s="2">
        <f t="shared" si="145"/>
        <v>240000</v>
      </c>
      <c r="M296" s="10">
        <f>M297</f>
        <v>240000</v>
      </c>
      <c r="N296" s="10">
        <f>N297</f>
        <v>0</v>
      </c>
      <c r="O296" s="2">
        <f t="shared" si="146"/>
        <v>240000</v>
      </c>
    </row>
    <row r="297" spans="1:15" ht="51.6" customHeight="1" x14ac:dyDescent="0.25">
      <c r="A297" s="8" t="s">
        <v>39</v>
      </c>
      <c r="B297" s="9" t="s">
        <v>25</v>
      </c>
      <c r="C297" s="9" t="s">
        <v>18</v>
      </c>
      <c r="D297" s="9" t="s">
        <v>65</v>
      </c>
      <c r="E297" s="9" t="s">
        <v>283</v>
      </c>
      <c r="F297" s="9" t="s">
        <v>40</v>
      </c>
      <c r="G297" s="10">
        <v>258050</v>
      </c>
      <c r="H297" s="32">
        <v>8476</v>
      </c>
      <c r="I297" s="10">
        <f t="shared" si="144"/>
        <v>266526</v>
      </c>
      <c r="J297" s="10">
        <v>240000</v>
      </c>
      <c r="K297" s="2">
        <v>0</v>
      </c>
      <c r="L297" s="2">
        <f t="shared" si="145"/>
        <v>240000</v>
      </c>
      <c r="M297" s="10">
        <v>240000</v>
      </c>
      <c r="N297" s="2">
        <v>0</v>
      </c>
      <c r="O297" s="2">
        <f t="shared" si="146"/>
        <v>240000</v>
      </c>
    </row>
    <row r="298" spans="1:15" ht="144.6" customHeight="1" x14ac:dyDescent="0.25">
      <c r="A298" s="8" t="s">
        <v>164</v>
      </c>
      <c r="B298" s="9" t="s">
        <v>25</v>
      </c>
      <c r="C298" s="9" t="s">
        <v>18</v>
      </c>
      <c r="D298" s="9" t="s">
        <v>65</v>
      </c>
      <c r="E298" s="9" t="s">
        <v>284</v>
      </c>
      <c r="F298" s="9"/>
      <c r="G298" s="10">
        <f>G299+G301</f>
        <v>212000</v>
      </c>
      <c r="H298" s="10">
        <f>H299+H301</f>
        <v>0</v>
      </c>
      <c r="I298" s="10">
        <f t="shared" si="144"/>
        <v>212000</v>
      </c>
      <c r="J298" s="10">
        <f>J299+J301</f>
        <v>0</v>
      </c>
      <c r="K298" s="10">
        <f>K299</f>
        <v>0</v>
      </c>
      <c r="L298" s="2">
        <f t="shared" si="145"/>
        <v>0</v>
      </c>
      <c r="M298" s="10">
        <f>M299+M301</f>
        <v>0</v>
      </c>
      <c r="N298" s="10">
        <f>N299</f>
        <v>0</v>
      </c>
      <c r="O298" s="2">
        <f t="shared" si="146"/>
        <v>0</v>
      </c>
    </row>
    <row r="299" spans="1:15" ht="100.8" customHeight="1" x14ac:dyDescent="0.25">
      <c r="A299" s="8" t="s">
        <v>73</v>
      </c>
      <c r="B299" s="9" t="s">
        <v>25</v>
      </c>
      <c r="C299" s="9" t="s">
        <v>18</v>
      </c>
      <c r="D299" s="9" t="s">
        <v>65</v>
      </c>
      <c r="E299" s="9" t="s">
        <v>284</v>
      </c>
      <c r="F299" s="9" t="s">
        <v>32</v>
      </c>
      <c r="G299" s="10">
        <f>G300</f>
        <v>55200</v>
      </c>
      <c r="H299" s="10">
        <f>H300</f>
        <v>16459</v>
      </c>
      <c r="I299" s="10">
        <f t="shared" si="144"/>
        <v>71659</v>
      </c>
      <c r="J299" s="10">
        <f>J300</f>
        <v>0</v>
      </c>
      <c r="K299" s="10">
        <f>K300</f>
        <v>0</v>
      </c>
      <c r="L299" s="2">
        <f t="shared" si="145"/>
        <v>0</v>
      </c>
      <c r="M299" s="10">
        <f>M300</f>
        <v>0</v>
      </c>
      <c r="N299" s="10">
        <f>N300</f>
        <v>0</v>
      </c>
      <c r="O299" s="2">
        <f t="shared" si="146"/>
        <v>0</v>
      </c>
    </row>
    <row r="300" spans="1:15" ht="30.6" customHeight="1" x14ac:dyDescent="0.25">
      <c r="A300" s="8" t="s">
        <v>59</v>
      </c>
      <c r="B300" s="9" t="s">
        <v>25</v>
      </c>
      <c r="C300" s="9" t="s">
        <v>18</v>
      </c>
      <c r="D300" s="9" t="s">
        <v>65</v>
      </c>
      <c r="E300" s="9" t="s">
        <v>284</v>
      </c>
      <c r="F300" s="9" t="s">
        <v>60</v>
      </c>
      <c r="G300" s="10">
        <v>55200</v>
      </c>
      <c r="H300" s="32">
        <v>16459</v>
      </c>
      <c r="I300" s="10">
        <f t="shared" si="144"/>
        <v>71659</v>
      </c>
      <c r="J300" s="10">
        <v>0</v>
      </c>
      <c r="K300" s="2">
        <v>0</v>
      </c>
      <c r="L300" s="2">
        <f t="shared" si="145"/>
        <v>0</v>
      </c>
      <c r="M300" s="10">
        <v>0</v>
      </c>
      <c r="N300" s="2">
        <v>0</v>
      </c>
      <c r="O300" s="2">
        <f t="shared" si="146"/>
        <v>0</v>
      </c>
    </row>
    <row r="301" spans="1:15" ht="34.799999999999997" customHeight="1" x14ac:dyDescent="0.25">
      <c r="A301" s="8" t="s">
        <v>47</v>
      </c>
      <c r="B301" s="9" t="s">
        <v>25</v>
      </c>
      <c r="C301" s="9" t="s">
        <v>18</v>
      </c>
      <c r="D301" s="9" t="s">
        <v>65</v>
      </c>
      <c r="E301" s="9" t="s">
        <v>284</v>
      </c>
      <c r="F301" s="9" t="s">
        <v>38</v>
      </c>
      <c r="G301" s="10">
        <f>G302</f>
        <v>156800</v>
      </c>
      <c r="H301" s="10">
        <f>H302</f>
        <v>-16459</v>
      </c>
      <c r="I301" s="10">
        <f t="shared" si="144"/>
        <v>140341</v>
      </c>
      <c r="J301" s="10">
        <f>J302</f>
        <v>0</v>
      </c>
      <c r="K301" s="2">
        <v>0</v>
      </c>
      <c r="L301" s="2">
        <f t="shared" si="145"/>
        <v>0</v>
      </c>
      <c r="M301" s="10">
        <f>M302</f>
        <v>0</v>
      </c>
      <c r="N301" s="2">
        <v>0</v>
      </c>
      <c r="O301" s="2">
        <f t="shared" si="146"/>
        <v>0</v>
      </c>
    </row>
    <row r="302" spans="1:15" ht="51" customHeight="1" x14ac:dyDescent="0.25">
      <c r="A302" s="8" t="s">
        <v>39</v>
      </c>
      <c r="B302" s="9" t="s">
        <v>25</v>
      </c>
      <c r="C302" s="9" t="s">
        <v>18</v>
      </c>
      <c r="D302" s="9" t="s">
        <v>65</v>
      </c>
      <c r="E302" s="9" t="s">
        <v>284</v>
      </c>
      <c r="F302" s="9" t="s">
        <v>40</v>
      </c>
      <c r="G302" s="10">
        <v>156800</v>
      </c>
      <c r="H302" s="10">
        <v>-16459</v>
      </c>
      <c r="I302" s="10">
        <f t="shared" si="144"/>
        <v>140341</v>
      </c>
      <c r="J302" s="10">
        <v>0</v>
      </c>
      <c r="K302" s="2">
        <v>0</v>
      </c>
      <c r="L302" s="2">
        <f t="shared" si="145"/>
        <v>0</v>
      </c>
      <c r="M302" s="10">
        <v>0</v>
      </c>
      <c r="N302" s="2">
        <v>0</v>
      </c>
      <c r="O302" s="2">
        <f t="shared" si="146"/>
        <v>0</v>
      </c>
    </row>
    <row r="303" spans="1:15" ht="20.399999999999999" customHeight="1" x14ac:dyDescent="0.25">
      <c r="A303" s="8" t="s">
        <v>285</v>
      </c>
      <c r="B303" s="9" t="s">
        <v>25</v>
      </c>
      <c r="C303" s="9" t="s">
        <v>18</v>
      </c>
      <c r="D303" s="9" t="s">
        <v>67</v>
      </c>
      <c r="E303" s="9"/>
      <c r="F303" s="9"/>
      <c r="G303" s="10">
        <f>G307+G304+G313+G310</f>
        <v>10701380.449999999</v>
      </c>
      <c r="H303" s="10">
        <f>H307+H304+H313+H310</f>
        <v>41843.03</v>
      </c>
      <c r="I303" s="10">
        <f t="shared" si="144"/>
        <v>10743223.479999999</v>
      </c>
      <c r="J303" s="10">
        <f>J307</f>
        <v>0</v>
      </c>
      <c r="K303" s="2">
        <v>0</v>
      </c>
      <c r="L303" s="2">
        <f t="shared" si="145"/>
        <v>0</v>
      </c>
      <c r="M303" s="10">
        <f>M307</f>
        <v>0</v>
      </c>
      <c r="N303" s="2">
        <v>0</v>
      </c>
      <c r="O303" s="2">
        <f t="shared" si="146"/>
        <v>0</v>
      </c>
    </row>
    <row r="304" spans="1:15" ht="35.4" customHeight="1" x14ac:dyDescent="0.25">
      <c r="A304" s="8" t="s">
        <v>159</v>
      </c>
      <c r="B304" s="9" t="s">
        <v>25</v>
      </c>
      <c r="C304" s="9" t="s">
        <v>18</v>
      </c>
      <c r="D304" s="9" t="s">
        <v>67</v>
      </c>
      <c r="E304" s="9" t="s">
        <v>372</v>
      </c>
      <c r="F304" s="5"/>
      <c r="G304" s="10">
        <f t="shared" ref="G304:G305" si="181">G305</f>
        <v>6910115.4500000002</v>
      </c>
      <c r="H304" s="10">
        <f>H305</f>
        <v>37843.03</v>
      </c>
      <c r="I304" s="10">
        <f t="shared" ref="I304:I306" si="182">G304+H304</f>
        <v>6947958.4800000004</v>
      </c>
      <c r="J304" s="10">
        <f t="shared" ref="J304:J305" si="183">J305</f>
        <v>7445800</v>
      </c>
      <c r="K304" s="10">
        <f>K305</f>
        <v>0</v>
      </c>
      <c r="L304" s="2">
        <f t="shared" ref="L304:L306" si="184">J304+K304</f>
        <v>7445800</v>
      </c>
      <c r="M304" s="10">
        <f t="shared" ref="M304:M305" si="185">M305</f>
        <v>7473500</v>
      </c>
      <c r="N304" s="10">
        <f>N305</f>
        <v>0</v>
      </c>
      <c r="O304" s="2">
        <f t="shared" ref="O304:O306" si="186">M304+N304</f>
        <v>7473500</v>
      </c>
    </row>
    <row r="305" spans="1:15" ht="66.599999999999994" customHeight="1" x14ac:dyDescent="0.25">
      <c r="A305" s="14" t="s">
        <v>119</v>
      </c>
      <c r="B305" s="9" t="s">
        <v>25</v>
      </c>
      <c r="C305" s="9" t="s">
        <v>18</v>
      </c>
      <c r="D305" s="9" t="s">
        <v>67</v>
      </c>
      <c r="E305" s="9" t="s">
        <v>372</v>
      </c>
      <c r="F305" s="9" t="s">
        <v>115</v>
      </c>
      <c r="G305" s="10">
        <f t="shared" si="181"/>
        <v>6910115.4500000002</v>
      </c>
      <c r="H305" s="32">
        <f>H306</f>
        <v>37843.03</v>
      </c>
      <c r="I305" s="10">
        <f t="shared" si="182"/>
        <v>6947958.4800000004</v>
      </c>
      <c r="J305" s="10">
        <f t="shared" si="183"/>
        <v>7445800</v>
      </c>
      <c r="K305" s="2">
        <v>0</v>
      </c>
      <c r="L305" s="2">
        <f t="shared" si="184"/>
        <v>7445800</v>
      </c>
      <c r="M305" s="10">
        <f t="shared" si="185"/>
        <v>7473500</v>
      </c>
      <c r="N305" s="2">
        <v>0</v>
      </c>
      <c r="O305" s="2">
        <f t="shared" si="186"/>
        <v>7473500</v>
      </c>
    </row>
    <row r="306" spans="1:15" ht="20.399999999999999" customHeight="1" x14ac:dyDescent="0.25">
      <c r="A306" s="14" t="s">
        <v>116</v>
      </c>
      <c r="B306" s="9" t="s">
        <v>25</v>
      </c>
      <c r="C306" s="9" t="s">
        <v>18</v>
      </c>
      <c r="D306" s="9" t="s">
        <v>67</v>
      </c>
      <c r="E306" s="9" t="s">
        <v>372</v>
      </c>
      <c r="F306" s="9" t="s">
        <v>117</v>
      </c>
      <c r="G306" s="10">
        <v>6910115.4500000002</v>
      </c>
      <c r="H306" s="10">
        <v>37843.03</v>
      </c>
      <c r="I306" s="10">
        <f t="shared" si="182"/>
        <v>6947958.4800000004</v>
      </c>
      <c r="J306" s="10">
        <v>7445800</v>
      </c>
      <c r="K306" s="10">
        <f>K307</f>
        <v>0</v>
      </c>
      <c r="L306" s="2">
        <f t="shared" si="184"/>
        <v>7445800</v>
      </c>
      <c r="M306" s="10">
        <v>7473500</v>
      </c>
      <c r="N306" s="10">
        <f>N307</f>
        <v>0</v>
      </c>
      <c r="O306" s="2">
        <f t="shared" si="186"/>
        <v>7473500</v>
      </c>
    </row>
    <row r="307" spans="1:15" ht="49.2" customHeight="1" x14ac:dyDescent="0.25">
      <c r="A307" s="8" t="s">
        <v>286</v>
      </c>
      <c r="B307" s="9" t="s">
        <v>25</v>
      </c>
      <c r="C307" s="9" t="s">
        <v>18</v>
      </c>
      <c r="D307" s="9" t="s">
        <v>67</v>
      </c>
      <c r="E307" s="9" t="s">
        <v>287</v>
      </c>
      <c r="F307" s="9"/>
      <c r="G307" s="10">
        <f t="shared" ref="G307:G308" si="187">G308</f>
        <v>3761015</v>
      </c>
      <c r="H307" s="10"/>
      <c r="I307" s="10">
        <f t="shared" ref="H307:K307" si="188">I308+I319</f>
        <v>4264051.54</v>
      </c>
      <c r="J307" s="10">
        <f t="shared" ref="J307:J308" si="189">J308</f>
        <v>0</v>
      </c>
      <c r="K307" s="10">
        <f t="shared" si="188"/>
        <v>0</v>
      </c>
      <c r="L307" s="36">
        <f t="shared" si="145"/>
        <v>0</v>
      </c>
      <c r="M307" s="10">
        <f t="shared" ref="M307:M308" si="190">M308</f>
        <v>0</v>
      </c>
      <c r="N307" s="10">
        <f>N308+N319</f>
        <v>0</v>
      </c>
      <c r="O307" s="2">
        <f t="shared" si="146"/>
        <v>0</v>
      </c>
    </row>
    <row r="308" spans="1:15" ht="51.6" customHeight="1" x14ac:dyDescent="0.25">
      <c r="A308" s="14" t="s">
        <v>119</v>
      </c>
      <c r="B308" s="9" t="s">
        <v>25</v>
      </c>
      <c r="C308" s="9" t="s">
        <v>18</v>
      </c>
      <c r="D308" s="9" t="s">
        <v>67</v>
      </c>
      <c r="E308" s="9" t="s">
        <v>287</v>
      </c>
      <c r="F308" s="9" t="s">
        <v>115</v>
      </c>
      <c r="G308" s="10">
        <f t="shared" si="187"/>
        <v>3761015</v>
      </c>
      <c r="H308" s="10"/>
      <c r="I308" s="10">
        <f t="shared" si="144"/>
        <v>3761015</v>
      </c>
      <c r="J308" s="10">
        <f t="shared" si="189"/>
        <v>0</v>
      </c>
      <c r="K308" s="10">
        <f>K309+K317</f>
        <v>0</v>
      </c>
      <c r="L308" s="2">
        <f t="shared" si="145"/>
        <v>0</v>
      </c>
      <c r="M308" s="10">
        <f t="shared" si="190"/>
        <v>0</v>
      </c>
      <c r="N308" s="10">
        <f>N309+N317</f>
        <v>0</v>
      </c>
      <c r="O308" s="2">
        <f t="shared" si="146"/>
        <v>0</v>
      </c>
    </row>
    <row r="309" spans="1:15" ht="27" customHeight="1" x14ac:dyDescent="0.25">
      <c r="A309" s="14" t="s">
        <v>116</v>
      </c>
      <c r="B309" s="9" t="s">
        <v>25</v>
      </c>
      <c r="C309" s="9" t="s">
        <v>18</v>
      </c>
      <c r="D309" s="9" t="s">
        <v>67</v>
      </c>
      <c r="E309" s="9" t="s">
        <v>287</v>
      </c>
      <c r="F309" s="9" t="s">
        <v>117</v>
      </c>
      <c r="G309" s="10">
        <v>3761015</v>
      </c>
      <c r="H309" s="10">
        <v>0</v>
      </c>
      <c r="I309" s="10">
        <f t="shared" si="144"/>
        <v>3761015</v>
      </c>
      <c r="J309" s="10">
        <v>0</v>
      </c>
      <c r="K309" s="10">
        <f>K316</f>
        <v>0</v>
      </c>
      <c r="L309" s="2">
        <f t="shared" si="145"/>
        <v>0</v>
      </c>
      <c r="M309" s="10">
        <v>0</v>
      </c>
      <c r="N309" s="10">
        <f>N316</f>
        <v>0</v>
      </c>
      <c r="O309" s="2">
        <f t="shared" si="146"/>
        <v>0</v>
      </c>
    </row>
    <row r="310" spans="1:15" ht="25.2" customHeight="1" x14ac:dyDescent="0.25">
      <c r="A310" s="8" t="s">
        <v>118</v>
      </c>
      <c r="B310" s="9" t="s">
        <v>25</v>
      </c>
      <c r="C310" s="9" t="s">
        <v>18</v>
      </c>
      <c r="D310" s="9" t="s">
        <v>67</v>
      </c>
      <c r="E310" s="9" t="s">
        <v>387</v>
      </c>
      <c r="F310" s="5"/>
      <c r="G310" s="10">
        <f>G311</f>
        <v>0</v>
      </c>
      <c r="H310" s="10">
        <f>H311</f>
        <v>4000</v>
      </c>
      <c r="I310" s="10">
        <f>G310+H310</f>
        <v>4000</v>
      </c>
      <c r="J310" s="10">
        <v>0</v>
      </c>
      <c r="K310" s="10">
        <v>0</v>
      </c>
      <c r="L310" s="2">
        <v>0</v>
      </c>
      <c r="M310" s="10">
        <v>0</v>
      </c>
      <c r="N310" s="10"/>
      <c r="O310" s="2"/>
    </row>
    <row r="311" spans="1:15" ht="48.6" customHeight="1" x14ac:dyDescent="0.25">
      <c r="A311" s="14" t="s">
        <v>119</v>
      </c>
      <c r="B311" s="9" t="s">
        <v>25</v>
      </c>
      <c r="C311" s="9" t="s">
        <v>18</v>
      </c>
      <c r="D311" s="9" t="s">
        <v>67</v>
      </c>
      <c r="E311" s="9" t="s">
        <v>387</v>
      </c>
      <c r="F311" s="9" t="s">
        <v>115</v>
      </c>
      <c r="G311" s="10">
        <f>G312</f>
        <v>0</v>
      </c>
      <c r="H311" s="10">
        <f>H312</f>
        <v>4000</v>
      </c>
      <c r="I311" s="10">
        <f>G311+H311</f>
        <v>4000</v>
      </c>
      <c r="J311" s="10">
        <v>0</v>
      </c>
      <c r="K311" s="10">
        <v>0</v>
      </c>
      <c r="L311" s="2">
        <v>0</v>
      </c>
      <c r="M311" s="10">
        <v>0</v>
      </c>
      <c r="N311" s="10"/>
      <c r="O311" s="2"/>
    </row>
    <row r="312" spans="1:15" ht="27" customHeight="1" x14ac:dyDescent="0.25">
      <c r="A312" s="14" t="s">
        <v>116</v>
      </c>
      <c r="B312" s="9" t="s">
        <v>25</v>
      </c>
      <c r="C312" s="9" t="s">
        <v>18</v>
      </c>
      <c r="D312" s="9" t="s">
        <v>67</v>
      </c>
      <c r="E312" s="9" t="s">
        <v>387</v>
      </c>
      <c r="F312" s="9" t="s">
        <v>117</v>
      </c>
      <c r="G312" s="10">
        <v>0</v>
      </c>
      <c r="H312" s="10">
        <v>4000</v>
      </c>
      <c r="I312" s="10">
        <f>G312+H312</f>
        <v>4000</v>
      </c>
      <c r="J312" s="10">
        <v>0</v>
      </c>
      <c r="K312" s="10">
        <v>0</v>
      </c>
      <c r="L312" s="2">
        <v>0</v>
      </c>
      <c r="M312" s="10">
        <v>0</v>
      </c>
      <c r="N312" s="10"/>
      <c r="O312" s="2"/>
    </row>
    <row r="313" spans="1:15" ht="61.8" customHeight="1" x14ac:dyDescent="0.25">
      <c r="A313" s="14" t="s">
        <v>377</v>
      </c>
      <c r="B313" s="9" t="s">
        <v>25</v>
      </c>
      <c r="C313" s="9" t="s">
        <v>18</v>
      </c>
      <c r="D313" s="9" t="s">
        <v>67</v>
      </c>
      <c r="E313" s="9" t="s">
        <v>379</v>
      </c>
      <c r="F313" s="9"/>
      <c r="G313" s="10">
        <f>G314</f>
        <v>30250</v>
      </c>
      <c r="H313" s="10">
        <f>H314</f>
        <v>0</v>
      </c>
      <c r="I313" s="10">
        <f t="shared" ref="I313:I315" si="191">G313+H313</f>
        <v>30250</v>
      </c>
      <c r="J313" s="10">
        <f>J314</f>
        <v>0</v>
      </c>
      <c r="K313" s="10">
        <f>K314</f>
        <v>0</v>
      </c>
      <c r="L313" s="2">
        <f t="shared" ref="L313:L315" si="192">J313+K313</f>
        <v>0</v>
      </c>
      <c r="M313" s="10">
        <f>M314</f>
        <v>0</v>
      </c>
      <c r="N313" s="10">
        <f>N314</f>
        <v>0</v>
      </c>
      <c r="O313" s="2">
        <f t="shared" ref="O313:O315" si="193">M313+N313</f>
        <v>0</v>
      </c>
    </row>
    <row r="314" spans="1:15" ht="48.6" customHeight="1" x14ac:dyDescent="0.25">
      <c r="A314" s="14" t="s">
        <v>119</v>
      </c>
      <c r="B314" s="9" t="s">
        <v>25</v>
      </c>
      <c r="C314" s="9" t="s">
        <v>18</v>
      </c>
      <c r="D314" s="9" t="s">
        <v>67</v>
      </c>
      <c r="E314" s="9" t="s">
        <v>379</v>
      </c>
      <c r="F314" s="9" t="s">
        <v>115</v>
      </c>
      <c r="G314" s="10">
        <f>G315</f>
        <v>30250</v>
      </c>
      <c r="H314" s="10">
        <f>H315</f>
        <v>0</v>
      </c>
      <c r="I314" s="10">
        <f t="shared" si="191"/>
        <v>30250</v>
      </c>
      <c r="J314" s="10">
        <f>J315</f>
        <v>0</v>
      </c>
      <c r="K314" s="10">
        <f>K315</f>
        <v>0</v>
      </c>
      <c r="L314" s="2">
        <f t="shared" si="192"/>
        <v>0</v>
      </c>
      <c r="M314" s="10">
        <f>M315</f>
        <v>0</v>
      </c>
      <c r="N314" s="10">
        <f>N315</f>
        <v>0</v>
      </c>
      <c r="O314" s="2">
        <f t="shared" si="193"/>
        <v>0</v>
      </c>
    </row>
    <row r="315" spans="1:15" ht="27" customHeight="1" x14ac:dyDescent="0.25">
      <c r="A315" s="14" t="s">
        <v>116</v>
      </c>
      <c r="B315" s="9" t="s">
        <v>25</v>
      </c>
      <c r="C315" s="9" t="s">
        <v>18</v>
      </c>
      <c r="D315" s="9" t="s">
        <v>67</v>
      </c>
      <c r="E315" s="9" t="s">
        <v>379</v>
      </c>
      <c r="F315" s="9" t="s">
        <v>117</v>
      </c>
      <c r="G315" s="10">
        <v>30250</v>
      </c>
      <c r="H315" s="10">
        <v>0</v>
      </c>
      <c r="I315" s="10">
        <f t="shared" si="191"/>
        <v>30250</v>
      </c>
      <c r="J315" s="10">
        <v>0</v>
      </c>
      <c r="K315" s="57">
        <v>0</v>
      </c>
      <c r="L315" s="2">
        <f t="shared" si="192"/>
        <v>0</v>
      </c>
      <c r="M315" s="10">
        <v>0</v>
      </c>
      <c r="N315" s="57">
        <v>0</v>
      </c>
      <c r="O315" s="2">
        <f t="shared" si="193"/>
        <v>0</v>
      </c>
    </row>
    <row r="316" spans="1:15" ht="34.799999999999997" customHeight="1" x14ac:dyDescent="0.25">
      <c r="A316" s="71" t="s">
        <v>165</v>
      </c>
      <c r="B316" s="5" t="s">
        <v>166</v>
      </c>
      <c r="C316" s="5"/>
      <c r="D316" s="5"/>
      <c r="E316" s="5"/>
      <c r="F316" s="5"/>
      <c r="G316" s="6">
        <f>G317</f>
        <v>505834</v>
      </c>
      <c r="H316" s="6">
        <f>H317</f>
        <v>-2797.4599999999996</v>
      </c>
      <c r="I316" s="6">
        <f t="shared" si="144"/>
        <v>503036.54</v>
      </c>
      <c r="J316" s="6">
        <f t="shared" ref="J316:J318" si="194">J317</f>
        <v>505834</v>
      </c>
      <c r="K316" s="2">
        <v>0</v>
      </c>
      <c r="L316" s="34">
        <f t="shared" si="145"/>
        <v>505834</v>
      </c>
      <c r="M316" s="6">
        <f t="shared" ref="M316:M318" si="195">M317</f>
        <v>505834</v>
      </c>
      <c r="N316" s="2">
        <v>0</v>
      </c>
      <c r="O316" s="34">
        <f t="shared" si="146"/>
        <v>505834</v>
      </c>
    </row>
    <row r="317" spans="1:15" ht="34.799999999999997" customHeight="1" x14ac:dyDescent="0.25">
      <c r="A317" s="41" t="s">
        <v>26</v>
      </c>
      <c r="B317" s="42" t="s">
        <v>166</v>
      </c>
      <c r="C317" s="44" t="s">
        <v>27</v>
      </c>
      <c r="D317" s="42"/>
      <c r="E317" s="42"/>
      <c r="F317" s="42"/>
      <c r="G317" s="43">
        <f>G318</f>
        <v>505834</v>
      </c>
      <c r="H317" s="6">
        <f>H318</f>
        <v>-2797.4599999999996</v>
      </c>
      <c r="I317" s="6">
        <f t="shared" si="144"/>
        <v>503036.54</v>
      </c>
      <c r="J317" s="43">
        <f t="shared" si="194"/>
        <v>505834</v>
      </c>
      <c r="K317" s="10">
        <f>K318</f>
        <v>0</v>
      </c>
      <c r="L317" s="34">
        <f t="shared" si="145"/>
        <v>505834</v>
      </c>
      <c r="M317" s="43">
        <f t="shared" si="195"/>
        <v>505834</v>
      </c>
      <c r="N317" s="10">
        <f>N318</f>
        <v>0</v>
      </c>
      <c r="O317" s="34">
        <f t="shared" si="146"/>
        <v>505834</v>
      </c>
    </row>
    <row r="318" spans="1:15" ht="67.8" customHeight="1" x14ac:dyDescent="0.25">
      <c r="A318" s="8" t="s">
        <v>167</v>
      </c>
      <c r="B318" s="9" t="s">
        <v>166</v>
      </c>
      <c r="C318" s="9" t="s">
        <v>27</v>
      </c>
      <c r="D318" s="9" t="s">
        <v>67</v>
      </c>
      <c r="E318" s="9"/>
      <c r="F318" s="9"/>
      <c r="G318" s="10">
        <f>G319</f>
        <v>505834</v>
      </c>
      <c r="H318" s="10">
        <f>H319</f>
        <v>-2797.4599999999996</v>
      </c>
      <c r="I318" s="10">
        <f t="shared" si="144"/>
        <v>503036.54</v>
      </c>
      <c r="J318" s="10">
        <f t="shared" si="194"/>
        <v>505834</v>
      </c>
      <c r="K318" s="2">
        <v>0</v>
      </c>
      <c r="L318" s="2">
        <f t="shared" si="145"/>
        <v>505834</v>
      </c>
      <c r="M318" s="10">
        <f t="shared" si="195"/>
        <v>505834</v>
      </c>
      <c r="N318" s="2">
        <v>0</v>
      </c>
      <c r="O318" s="2">
        <f t="shared" si="146"/>
        <v>505834</v>
      </c>
    </row>
    <row r="319" spans="1:15" ht="50.4" customHeight="1" x14ac:dyDescent="0.25">
      <c r="A319" s="15" t="s">
        <v>35</v>
      </c>
      <c r="B319" s="9" t="s">
        <v>166</v>
      </c>
      <c r="C319" s="9" t="s">
        <v>27</v>
      </c>
      <c r="D319" s="9" t="s">
        <v>67</v>
      </c>
      <c r="E319" s="9" t="s">
        <v>288</v>
      </c>
      <c r="F319" s="9"/>
      <c r="G319" s="10">
        <f>G320+G322+G324</f>
        <v>505834</v>
      </c>
      <c r="H319" s="10">
        <f>H320+H322+H324</f>
        <v>-2797.4599999999996</v>
      </c>
      <c r="I319" s="10">
        <f t="shared" si="144"/>
        <v>503036.54</v>
      </c>
      <c r="J319" s="10">
        <f>J320+J322</f>
        <v>505834</v>
      </c>
      <c r="K319" s="10">
        <f>K320+K322</f>
        <v>0</v>
      </c>
      <c r="L319" s="2">
        <f t="shared" si="145"/>
        <v>505834</v>
      </c>
      <c r="M319" s="10">
        <f>M320+M322</f>
        <v>505834</v>
      </c>
      <c r="N319" s="10">
        <f>N320+N322</f>
        <v>0</v>
      </c>
      <c r="O319" s="2">
        <f t="shared" si="146"/>
        <v>505834</v>
      </c>
    </row>
    <row r="320" spans="1:15" ht="100.8" customHeight="1" x14ac:dyDescent="0.25">
      <c r="A320" s="8" t="s">
        <v>31</v>
      </c>
      <c r="B320" s="9" t="s">
        <v>166</v>
      </c>
      <c r="C320" s="9" t="s">
        <v>27</v>
      </c>
      <c r="D320" s="9" t="s">
        <v>67</v>
      </c>
      <c r="E320" s="9" t="s">
        <v>288</v>
      </c>
      <c r="F320" s="9" t="s">
        <v>32</v>
      </c>
      <c r="G320" s="10">
        <f>G321</f>
        <v>439034</v>
      </c>
      <c r="H320" s="10">
        <f>H321</f>
        <v>5442.04</v>
      </c>
      <c r="I320" s="10">
        <f t="shared" si="144"/>
        <v>444476.04</v>
      </c>
      <c r="J320" s="10">
        <f>J321</f>
        <v>439034</v>
      </c>
      <c r="K320" s="10">
        <f>K321</f>
        <v>0</v>
      </c>
      <c r="L320" s="2">
        <f t="shared" si="145"/>
        <v>439034</v>
      </c>
      <c r="M320" s="10">
        <f>M321</f>
        <v>439034</v>
      </c>
      <c r="N320" s="10">
        <f>N321</f>
        <v>0</v>
      </c>
      <c r="O320" s="2">
        <f t="shared" si="146"/>
        <v>439034</v>
      </c>
    </row>
    <row r="321" spans="1:15" ht="35.4" customHeight="1" x14ac:dyDescent="0.25">
      <c r="A321" s="8" t="s">
        <v>33</v>
      </c>
      <c r="B321" s="9" t="s">
        <v>166</v>
      </c>
      <c r="C321" s="9" t="s">
        <v>27</v>
      </c>
      <c r="D321" s="9" t="s">
        <v>67</v>
      </c>
      <c r="E321" s="9" t="s">
        <v>288</v>
      </c>
      <c r="F321" s="9" t="s">
        <v>34</v>
      </c>
      <c r="G321" s="10">
        <v>439034</v>
      </c>
      <c r="H321" s="32">
        <v>5442.04</v>
      </c>
      <c r="I321" s="10">
        <f t="shared" si="144"/>
        <v>444476.04</v>
      </c>
      <c r="J321" s="10">
        <v>439034</v>
      </c>
      <c r="K321" s="2">
        <v>0</v>
      </c>
      <c r="L321" s="2">
        <f t="shared" si="145"/>
        <v>439034</v>
      </c>
      <c r="M321" s="10">
        <v>439034</v>
      </c>
      <c r="N321" s="2">
        <v>0</v>
      </c>
      <c r="O321" s="2">
        <f t="shared" si="146"/>
        <v>439034</v>
      </c>
    </row>
    <row r="322" spans="1:15" ht="33" customHeight="1" x14ac:dyDescent="0.25">
      <c r="A322" s="8" t="s">
        <v>47</v>
      </c>
      <c r="B322" s="9" t="s">
        <v>166</v>
      </c>
      <c r="C322" s="9" t="s">
        <v>27</v>
      </c>
      <c r="D322" s="9" t="s">
        <v>67</v>
      </c>
      <c r="E322" s="9" t="s">
        <v>288</v>
      </c>
      <c r="F322" s="9" t="s">
        <v>38</v>
      </c>
      <c r="G322" s="10">
        <f>G323</f>
        <v>66800</v>
      </c>
      <c r="H322" s="10">
        <f>H323</f>
        <v>-8239.57</v>
      </c>
      <c r="I322" s="10">
        <f t="shared" si="144"/>
        <v>58560.43</v>
      </c>
      <c r="J322" s="10">
        <f>J323</f>
        <v>66800</v>
      </c>
      <c r="K322" s="10">
        <f>K323</f>
        <v>0</v>
      </c>
      <c r="L322" s="2">
        <f t="shared" si="145"/>
        <v>66800</v>
      </c>
      <c r="M322" s="10">
        <f>M323</f>
        <v>66800</v>
      </c>
      <c r="N322" s="10">
        <f>N323</f>
        <v>0</v>
      </c>
      <c r="O322" s="2">
        <f t="shared" si="146"/>
        <v>66800</v>
      </c>
    </row>
    <row r="323" spans="1:15" ht="47.4" customHeight="1" x14ac:dyDescent="0.25">
      <c r="A323" s="8" t="s">
        <v>48</v>
      </c>
      <c r="B323" s="9" t="s">
        <v>166</v>
      </c>
      <c r="C323" s="9" t="s">
        <v>27</v>
      </c>
      <c r="D323" s="9" t="s">
        <v>67</v>
      </c>
      <c r="E323" s="9" t="s">
        <v>288</v>
      </c>
      <c r="F323" s="9" t="s">
        <v>40</v>
      </c>
      <c r="G323" s="10">
        <v>66800</v>
      </c>
      <c r="H323" s="32">
        <v>-8239.57</v>
      </c>
      <c r="I323" s="10">
        <f t="shared" si="144"/>
        <v>58560.43</v>
      </c>
      <c r="J323" s="10">
        <v>66800</v>
      </c>
      <c r="K323" s="2">
        <v>0</v>
      </c>
      <c r="L323" s="2">
        <f t="shared" si="145"/>
        <v>66800</v>
      </c>
      <c r="M323" s="10">
        <v>66800</v>
      </c>
      <c r="N323" s="2">
        <v>0</v>
      </c>
      <c r="O323" s="2">
        <f t="shared" si="146"/>
        <v>66800</v>
      </c>
    </row>
    <row r="324" spans="1:15" ht="14.4" customHeight="1" x14ac:dyDescent="0.25">
      <c r="A324" s="8" t="s">
        <v>102</v>
      </c>
      <c r="B324" s="9" t="s">
        <v>166</v>
      </c>
      <c r="C324" s="9" t="s">
        <v>27</v>
      </c>
      <c r="D324" s="9" t="s">
        <v>67</v>
      </c>
      <c r="E324" s="9" t="s">
        <v>288</v>
      </c>
      <c r="F324" s="9" t="s">
        <v>42</v>
      </c>
      <c r="G324" s="10">
        <v>0</v>
      </c>
      <c r="H324" s="32">
        <v>7.0000000000000007E-2</v>
      </c>
      <c r="I324" s="10">
        <f t="shared" si="144"/>
        <v>7.0000000000000007E-2</v>
      </c>
      <c r="J324" s="10">
        <v>0</v>
      </c>
      <c r="K324" s="86">
        <v>0</v>
      </c>
      <c r="L324" s="2">
        <v>0</v>
      </c>
      <c r="M324" s="10">
        <v>0</v>
      </c>
      <c r="N324" s="40"/>
      <c r="O324" s="2"/>
    </row>
    <row r="325" spans="1:15" ht="22.8" customHeight="1" x14ac:dyDescent="0.25">
      <c r="A325" s="8" t="s">
        <v>61</v>
      </c>
      <c r="B325" s="9" t="s">
        <v>166</v>
      </c>
      <c r="C325" s="9" t="s">
        <v>27</v>
      </c>
      <c r="D325" s="9" t="s">
        <v>67</v>
      </c>
      <c r="E325" s="9" t="s">
        <v>288</v>
      </c>
      <c r="F325" s="9" t="s">
        <v>44</v>
      </c>
      <c r="G325" s="10">
        <v>0</v>
      </c>
      <c r="H325" s="32">
        <v>7.0000000000000007E-2</v>
      </c>
      <c r="I325" s="10">
        <f t="shared" ref="I325" si="196">G325+H325</f>
        <v>7.0000000000000007E-2</v>
      </c>
      <c r="J325" s="10">
        <v>0</v>
      </c>
      <c r="K325" s="40">
        <v>0</v>
      </c>
      <c r="L325" s="2">
        <v>0</v>
      </c>
      <c r="M325" s="10">
        <v>0</v>
      </c>
      <c r="N325" s="40"/>
      <c r="O325" s="2"/>
    </row>
    <row r="326" spans="1:15" ht="34.799999999999997" customHeight="1" x14ac:dyDescent="0.25">
      <c r="A326" s="72" t="s">
        <v>168</v>
      </c>
      <c r="B326" s="42" t="s">
        <v>169</v>
      </c>
      <c r="C326" s="44"/>
      <c r="D326" s="42"/>
      <c r="E326" s="42"/>
      <c r="F326" s="42"/>
      <c r="G326" s="43">
        <f>G327+G355+G350</f>
        <v>8575329.3300000001</v>
      </c>
      <c r="H326" s="43">
        <f>H327+H355+H350</f>
        <v>-55443.290000000008</v>
      </c>
      <c r="I326" s="6">
        <f t="shared" ref="I326:I413" si="197">G326+H326</f>
        <v>8519886.040000001</v>
      </c>
      <c r="J326" s="43">
        <f>J327+J355</f>
        <v>10783510</v>
      </c>
      <c r="K326" s="6">
        <f t="shared" ref="K326:K328" si="198">K327</f>
        <v>0</v>
      </c>
      <c r="L326" s="34">
        <f t="shared" ref="L326:L413" si="199">J326+K326</f>
        <v>10783510</v>
      </c>
      <c r="M326" s="43">
        <f>M327+M355</f>
        <v>14447510</v>
      </c>
      <c r="N326" s="6">
        <f t="shared" ref="N326:N328" si="200">N327</f>
        <v>0</v>
      </c>
      <c r="O326" s="34">
        <f t="shared" ref="O326:O413" si="201">M326+N326</f>
        <v>14447510</v>
      </c>
    </row>
    <row r="327" spans="1:15" ht="22.8" customHeight="1" x14ac:dyDescent="0.25">
      <c r="A327" s="4" t="s">
        <v>365</v>
      </c>
      <c r="B327" s="5" t="s">
        <v>169</v>
      </c>
      <c r="C327" s="7" t="s">
        <v>27</v>
      </c>
      <c r="D327" s="5"/>
      <c r="E327" s="5"/>
      <c r="F327" s="5"/>
      <c r="G327" s="6">
        <f>G328+G342+G346</f>
        <v>6379129.3300000001</v>
      </c>
      <c r="H327" s="6">
        <f>H328+H342+H346</f>
        <v>-34443.290000000008</v>
      </c>
      <c r="I327" s="6">
        <f t="shared" si="197"/>
        <v>6344686.04</v>
      </c>
      <c r="J327" s="6">
        <f>J328+J342+J346</f>
        <v>9715310</v>
      </c>
      <c r="K327" s="6">
        <f t="shared" si="198"/>
        <v>0</v>
      </c>
      <c r="L327" s="34">
        <f t="shared" si="199"/>
        <v>9715310</v>
      </c>
      <c r="M327" s="6">
        <f>M328+M342+M346</f>
        <v>13379310</v>
      </c>
      <c r="N327" s="6">
        <f t="shared" si="200"/>
        <v>0</v>
      </c>
      <c r="O327" s="34">
        <f t="shared" si="201"/>
        <v>13379310</v>
      </c>
    </row>
    <row r="328" spans="1:15" ht="66.599999999999994" customHeight="1" x14ac:dyDescent="0.25">
      <c r="A328" s="8" t="s">
        <v>170</v>
      </c>
      <c r="B328" s="9" t="s">
        <v>169</v>
      </c>
      <c r="C328" s="9" t="s">
        <v>27</v>
      </c>
      <c r="D328" s="9" t="s">
        <v>84</v>
      </c>
      <c r="E328" s="9"/>
      <c r="F328" s="9"/>
      <c r="G328" s="10">
        <f>G329+G336+G339</f>
        <v>6279129.3300000001</v>
      </c>
      <c r="H328" s="10">
        <f>H329+H336+H339</f>
        <v>65556.709999999992</v>
      </c>
      <c r="I328" s="10">
        <f t="shared" ref="I328" si="202">I329+I336</f>
        <v>6241622.3200000003</v>
      </c>
      <c r="J328" s="10">
        <f>J329</f>
        <v>6125310</v>
      </c>
      <c r="K328" s="10">
        <f t="shared" si="198"/>
        <v>0</v>
      </c>
      <c r="L328" s="2">
        <f t="shared" si="199"/>
        <v>6125310</v>
      </c>
      <c r="M328" s="10">
        <f>M329</f>
        <v>6129310</v>
      </c>
      <c r="N328" s="10">
        <f t="shared" si="200"/>
        <v>0</v>
      </c>
      <c r="O328" s="2">
        <f t="shared" si="201"/>
        <v>6129310</v>
      </c>
    </row>
    <row r="329" spans="1:15" ht="52.2" customHeight="1" x14ac:dyDescent="0.25">
      <c r="A329" s="8" t="s">
        <v>35</v>
      </c>
      <c r="B329" s="9" t="s">
        <v>169</v>
      </c>
      <c r="C329" s="9" t="s">
        <v>27</v>
      </c>
      <c r="D329" s="9" t="s">
        <v>84</v>
      </c>
      <c r="E329" s="9" t="s">
        <v>289</v>
      </c>
      <c r="F329" s="9"/>
      <c r="G329" s="10">
        <f>G330+G332+G334</f>
        <v>6121310</v>
      </c>
      <c r="H329" s="10">
        <f>H330+H332+H334</f>
        <v>-37507.01</v>
      </c>
      <c r="I329" s="10">
        <f t="shared" si="197"/>
        <v>6083802.9900000002</v>
      </c>
      <c r="J329" s="10">
        <f>J330+J332+J334</f>
        <v>6125310</v>
      </c>
      <c r="K329" s="10">
        <f>K330+K332</f>
        <v>0</v>
      </c>
      <c r="L329" s="2">
        <f t="shared" si="199"/>
        <v>6125310</v>
      </c>
      <c r="M329" s="10">
        <f>M330+M332+M334</f>
        <v>6129310</v>
      </c>
      <c r="N329" s="10">
        <f>N330+N332</f>
        <v>0</v>
      </c>
      <c r="O329" s="2">
        <f t="shared" si="201"/>
        <v>6129310</v>
      </c>
    </row>
    <row r="330" spans="1:15" ht="98.4" customHeight="1" x14ac:dyDescent="0.25">
      <c r="A330" s="8" t="s">
        <v>31</v>
      </c>
      <c r="B330" s="9" t="s">
        <v>169</v>
      </c>
      <c r="C330" s="9" t="s">
        <v>27</v>
      </c>
      <c r="D330" s="9" t="s">
        <v>84</v>
      </c>
      <c r="E330" s="9" t="s">
        <v>289</v>
      </c>
      <c r="F330" s="9" t="s">
        <v>32</v>
      </c>
      <c r="G330" s="10">
        <f>G331</f>
        <v>5644856.5</v>
      </c>
      <c r="H330" s="10">
        <f>H331</f>
        <v>-48650.22</v>
      </c>
      <c r="I330" s="10">
        <f t="shared" si="197"/>
        <v>5596206.2800000003</v>
      </c>
      <c r="J330" s="10">
        <f>J331</f>
        <v>5639310</v>
      </c>
      <c r="K330" s="10">
        <f>K331</f>
        <v>0</v>
      </c>
      <c r="L330" s="2">
        <f t="shared" si="199"/>
        <v>5639310</v>
      </c>
      <c r="M330" s="10">
        <f>M331</f>
        <v>5639310</v>
      </c>
      <c r="N330" s="10">
        <f>N331</f>
        <v>0</v>
      </c>
      <c r="O330" s="2">
        <f t="shared" si="201"/>
        <v>5639310</v>
      </c>
    </row>
    <row r="331" spans="1:15" ht="38.4" customHeight="1" x14ac:dyDescent="0.25">
      <c r="A331" s="8" t="s">
        <v>36</v>
      </c>
      <c r="B331" s="9" t="s">
        <v>169</v>
      </c>
      <c r="C331" s="9" t="s">
        <v>27</v>
      </c>
      <c r="D331" s="9" t="s">
        <v>84</v>
      </c>
      <c r="E331" s="9" t="s">
        <v>289</v>
      </c>
      <c r="F331" s="9" t="s">
        <v>34</v>
      </c>
      <c r="G331" s="10">
        <v>5644856.5</v>
      </c>
      <c r="H331" s="32">
        <v>-48650.22</v>
      </c>
      <c r="I331" s="10">
        <f t="shared" si="197"/>
        <v>5596206.2800000003</v>
      </c>
      <c r="J331" s="10">
        <v>5639310</v>
      </c>
      <c r="K331" s="2">
        <v>0</v>
      </c>
      <c r="L331" s="2">
        <f t="shared" si="199"/>
        <v>5639310</v>
      </c>
      <c r="M331" s="10">
        <v>5639310</v>
      </c>
      <c r="N331" s="2">
        <v>0</v>
      </c>
      <c r="O331" s="2">
        <f t="shared" si="201"/>
        <v>5639310</v>
      </c>
    </row>
    <row r="332" spans="1:15" ht="36" customHeight="1" x14ac:dyDescent="0.25">
      <c r="A332" s="8" t="s">
        <v>37</v>
      </c>
      <c r="B332" s="9" t="s">
        <v>169</v>
      </c>
      <c r="C332" s="9" t="s">
        <v>27</v>
      </c>
      <c r="D332" s="9" t="s">
        <v>84</v>
      </c>
      <c r="E332" s="9" t="s">
        <v>289</v>
      </c>
      <c r="F332" s="9" t="s">
        <v>38</v>
      </c>
      <c r="G332" s="10">
        <f>G333</f>
        <v>474453.5</v>
      </c>
      <c r="H332" s="10">
        <f>H333</f>
        <v>12581.24</v>
      </c>
      <c r="I332" s="10">
        <f t="shared" si="197"/>
        <v>487034.74</v>
      </c>
      <c r="J332" s="10">
        <f>J333</f>
        <v>484000</v>
      </c>
      <c r="K332" s="10">
        <f>K333</f>
        <v>0</v>
      </c>
      <c r="L332" s="2">
        <f t="shared" si="199"/>
        <v>484000</v>
      </c>
      <c r="M332" s="10">
        <f>M333</f>
        <v>488000</v>
      </c>
      <c r="N332" s="10">
        <f>N333</f>
        <v>0</v>
      </c>
      <c r="O332" s="2">
        <f t="shared" si="201"/>
        <v>488000</v>
      </c>
    </row>
    <row r="333" spans="1:15" ht="51.6" customHeight="1" x14ac:dyDescent="0.25">
      <c r="A333" s="8" t="s">
        <v>48</v>
      </c>
      <c r="B333" s="9" t="s">
        <v>169</v>
      </c>
      <c r="C333" s="9" t="s">
        <v>27</v>
      </c>
      <c r="D333" s="9" t="s">
        <v>84</v>
      </c>
      <c r="E333" s="9" t="s">
        <v>289</v>
      </c>
      <c r="F333" s="9" t="s">
        <v>40</v>
      </c>
      <c r="G333" s="10">
        <v>474453.5</v>
      </c>
      <c r="H333" s="32">
        <v>12581.24</v>
      </c>
      <c r="I333" s="10">
        <f t="shared" si="197"/>
        <v>487034.74</v>
      </c>
      <c r="J333" s="10">
        <v>484000</v>
      </c>
      <c r="K333" s="2">
        <v>0</v>
      </c>
      <c r="L333" s="2">
        <f t="shared" si="199"/>
        <v>484000</v>
      </c>
      <c r="M333" s="10">
        <v>488000</v>
      </c>
      <c r="N333" s="2">
        <v>0</v>
      </c>
      <c r="O333" s="2">
        <f t="shared" si="201"/>
        <v>488000</v>
      </c>
    </row>
    <row r="334" spans="1:15" ht="19.8" customHeight="1" x14ac:dyDescent="0.25">
      <c r="A334" s="8" t="s">
        <v>41</v>
      </c>
      <c r="B334" s="9" t="s">
        <v>169</v>
      </c>
      <c r="C334" s="9" t="s">
        <v>27</v>
      </c>
      <c r="D334" s="9" t="s">
        <v>84</v>
      </c>
      <c r="E334" s="9" t="s">
        <v>289</v>
      </c>
      <c r="F334" s="9" t="s">
        <v>42</v>
      </c>
      <c r="G334" s="10">
        <f>G335</f>
        <v>2000</v>
      </c>
      <c r="H334" s="10">
        <f>H335</f>
        <v>-1438.03</v>
      </c>
      <c r="I334" s="10">
        <f t="shared" si="197"/>
        <v>561.97</v>
      </c>
      <c r="J334" s="10">
        <f>J335</f>
        <v>2000</v>
      </c>
      <c r="K334" s="10">
        <f>K335+K368</f>
        <v>0</v>
      </c>
      <c r="L334" s="2">
        <f t="shared" si="199"/>
        <v>2000</v>
      </c>
      <c r="M334" s="10">
        <f>M335</f>
        <v>2000</v>
      </c>
      <c r="N334" s="10">
        <f>N335+N368</f>
        <v>0</v>
      </c>
      <c r="O334" s="2">
        <f t="shared" si="201"/>
        <v>2000</v>
      </c>
    </row>
    <row r="335" spans="1:15" ht="18" customHeight="1" x14ac:dyDescent="0.25">
      <c r="A335" s="8" t="s">
        <v>61</v>
      </c>
      <c r="B335" s="9" t="s">
        <v>169</v>
      </c>
      <c r="C335" s="9" t="s">
        <v>27</v>
      </c>
      <c r="D335" s="9" t="s">
        <v>84</v>
      </c>
      <c r="E335" s="9" t="s">
        <v>289</v>
      </c>
      <c r="F335" s="9" t="s">
        <v>44</v>
      </c>
      <c r="G335" s="10">
        <v>2000</v>
      </c>
      <c r="H335" s="10">
        <v>-1438.03</v>
      </c>
      <c r="I335" s="10">
        <f t="shared" si="197"/>
        <v>561.97</v>
      </c>
      <c r="J335" s="10">
        <v>2000</v>
      </c>
      <c r="K335" s="10">
        <f>K342</f>
        <v>0</v>
      </c>
      <c r="L335" s="2">
        <f t="shared" si="199"/>
        <v>2000</v>
      </c>
      <c r="M335" s="10">
        <v>2000</v>
      </c>
      <c r="N335" s="10">
        <f>N342+N359</f>
        <v>0</v>
      </c>
      <c r="O335" s="2">
        <f t="shared" si="201"/>
        <v>2000</v>
      </c>
    </row>
    <row r="336" spans="1:15" ht="49.2" customHeight="1" x14ac:dyDescent="0.25">
      <c r="A336" s="8" t="s">
        <v>373</v>
      </c>
      <c r="B336" s="9" t="s">
        <v>169</v>
      </c>
      <c r="C336" s="9" t="s">
        <v>27</v>
      </c>
      <c r="D336" s="9" t="s">
        <v>84</v>
      </c>
      <c r="E336" s="9" t="s">
        <v>374</v>
      </c>
      <c r="F336" s="9"/>
      <c r="G336" s="10">
        <f>G337</f>
        <v>157819.32999999999</v>
      </c>
      <c r="H336" s="10">
        <f>H337</f>
        <v>0</v>
      </c>
      <c r="I336" s="10">
        <f t="shared" si="197"/>
        <v>157819.32999999999</v>
      </c>
      <c r="J336" s="10">
        <v>0</v>
      </c>
      <c r="K336" s="10">
        <v>0</v>
      </c>
      <c r="L336" s="2">
        <v>0</v>
      </c>
      <c r="M336" s="10">
        <v>0</v>
      </c>
      <c r="N336" s="10"/>
      <c r="O336" s="2"/>
    </row>
    <row r="337" spans="1:15" ht="94.2" customHeight="1" x14ac:dyDescent="0.25">
      <c r="A337" s="8" t="s">
        <v>73</v>
      </c>
      <c r="B337" s="9" t="s">
        <v>169</v>
      </c>
      <c r="C337" s="9" t="s">
        <v>27</v>
      </c>
      <c r="D337" s="9" t="s">
        <v>84</v>
      </c>
      <c r="E337" s="9" t="s">
        <v>374</v>
      </c>
      <c r="F337" s="9" t="s">
        <v>32</v>
      </c>
      <c r="G337" s="10">
        <f>G338</f>
        <v>157819.32999999999</v>
      </c>
      <c r="H337" s="10">
        <f>H338</f>
        <v>0</v>
      </c>
      <c r="I337" s="10">
        <f t="shared" si="197"/>
        <v>157819.32999999999</v>
      </c>
      <c r="J337" s="10">
        <v>0</v>
      </c>
      <c r="K337" s="10">
        <v>0</v>
      </c>
      <c r="L337" s="2">
        <v>0</v>
      </c>
      <c r="M337" s="10">
        <v>0</v>
      </c>
      <c r="N337" s="10"/>
      <c r="O337" s="2"/>
    </row>
    <row r="338" spans="1:15" ht="37.200000000000003" customHeight="1" x14ac:dyDescent="0.25">
      <c r="A338" s="8" t="s">
        <v>33</v>
      </c>
      <c r="B338" s="9" t="s">
        <v>169</v>
      </c>
      <c r="C338" s="9" t="s">
        <v>27</v>
      </c>
      <c r="D338" s="9" t="s">
        <v>84</v>
      </c>
      <c r="E338" s="9" t="s">
        <v>374</v>
      </c>
      <c r="F338" s="9" t="s">
        <v>34</v>
      </c>
      <c r="G338" s="10">
        <v>157819.32999999999</v>
      </c>
      <c r="H338" s="10">
        <v>0</v>
      </c>
      <c r="I338" s="10">
        <f t="shared" si="197"/>
        <v>157819.32999999999</v>
      </c>
      <c r="J338" s="10">
        <v>0</v>
      </c>
      <c r="K338" s="10">
        <v>0</v>
      </c>
      <c r="L338" s="2">
        <v>0</v>
      </c>
      <c r="M338" s="10">
        <v>0</v>
      </c>
      <c r="N338" s="10"/>
      <c r="O338" s="2"/>
    </row>
    <row r="339" spans="1:15" ht="96" customHeight="1" x14ac:dyDescent="0.25">
      <c r="A339" s="8" t="s">
        <v>385</v>
      </c>
      <c r="B339" s="9" t="s">
        <v>169</v>
      </c>
      <c r="C339" s="9" t="s">
        <v>27</v>
      </c>
      <c r="D339" s="9" t="s">
        <v>84</v>
      </c>
      <c r="E339" s="9" t="s">
        <v>386</v>
      </c>
      <c r="F339" s="9"/>
      <c r="G339" s="10">
        <f>G340</f>
        <v>0</v>
      </c>
      <c r="H339" s="10">
        <f>H340</f>
        <v>103063.72</v>
      </c>
      <c r="I339" s="10">
        <f t="shared" si="197"/>
        <v>103063.72</v>
      </c>
      <c r="J339" s="10">
        <v>0</v>
      </c>
      <c r="K339" s="10">
        <v>0</v>
      </c>
      <c r="L339" s="2">
        <v>0</v>
      </c>
      <c r="M339" s="10">
        <v>0</v>
      </c>
      <c r="N339" s="10"/>
      <c r="O339" s="2"/>
    </row>
    <row r="340" spans="1:15" ht="37.200000000000003" customHeight="1" x14ac:dyDescent="0.25">
      <c r="A340" s="8" t="s">
        <v>73</v>
      </c>
      <c r="B340" s="9" t="s">
        <v>169</v>
      </c>
      <c r="C340" s="9" t="s">
        <v>27</v>
      </c>
      <c r="D340" s="9" t="s">
        <v>84</v>
      </c>
      <c r="E340" s="9" t="s">
        <v>386</v>
      </c>
      <c r="F340" s="9" t="s">
        <v>32</v>
      </c>
      <c r="G340" s="10">
        <f>G341</f>
        <v>0</v>
      </c>
      <c r="H340" s="10">
        <f>H341</f>
        <v>103063.72</v>
      </c>
      <c r="I340" s="10">
        <f t="shared" si="197"/>
        <v>103063.72</v>
      </c>
      <c r="J340" s="10">
        <v>0</v>
      </c>
      <c r="K340" s="10">
        <v>0</v>
      </c>
      <c r="L340" s="2">
        <v>0</v>
      </c>
      <c r="M340" s="10">
        <v>0</v>
      </c>
      <c r="N340" s="10"/>
      <c r="O340" s="2"/>
    </row>
    <row r="341" spans="1:15" ht="37.200000000000003" customHeight="1" x14ac:dyDescent="0.25">
      <c r="A341" s="8" t="s">
        <v>33</v>
      </c>
      <c r="B341" s="9" t="s">
        <v>169</v>
      </c>
      <c r="C341" s="9" t="s">
        <v>27</v>
      </c>
      <c r="D341" s="9" t="s">
        <v>84</v>
      </c>
      <c r="E341" s="9" t="s">
        <v>386</v>
      </c>
      <c r="F341" s="9" t="s">
        <v>34</v>
      </c>
      <c r="G341" s="10">
        <v>0</v>
      </c>
      <c r="H341" s="10">
        <v>103063.72</v>
      </c>
      <c r="I341" s="10">
        <f t="shared" si="197"/>
        <v>103063.72</v>
      </c>
      <c r="J341" s="10">
        <v>0</v>
      </c>
      <c r="K341" s="10">
        <v>0</v>
      </c>
      <c r="L341" s="2">
        <v>0</v>
      </c>
      <c r="M341" s="10">
        <v>0</v>
      </c>
      <c r="N341" s="10"/>
      <c r="O341" s="2"/>
    </row>
    <row r="342" spans="1:15" ht="15" customHeight="1" x14ac:dyDescent="0.25">
      <c r="A342" s="8" t="s">
        <v>171</v>
      </c>
      <c r="B342" s="9" t="s">
        <v>169</v>
      </c>
      <c r="C342" s="9" t="s">
        <v>27</v>
      </c>
      <c r="D342" s="9" t="s">
        <v>18</v>
      </c>
      <c r="E342" s="9"/>
      <c r="F342" s="9"/>
      <c r="G342" s="10">
        <f t="shared" ref="G342:G344" si="203">G343</f>
        <v>100000</v>
      </c>
      <c r="H342" s="10">
        <f>H343</f>
        <v>-100000</v>
      </c>
      <c r="I342" s="10">
        <f t="shared" si="197"/>
        <v>0</v>
      </c>
      <c r="J342" s="10">
        <f t="shared" ref="J342:J344" si="204">J343</f>
        <v>100000</v>
      </c>
      <c r="K342" s="10">
        <f>K343</f>
        <v>0</v>
      </c>
      <c r="L342" s="2">
        <f t="shared" si="199"/>
        <v>100000</v>
      </c>
      <c r="M342" s="10">
        <f t="shared" ref="M342:M344" si="205">M343</f>
        <v>100000</v>
      </c>
      <c r="N342" s="10">
        <f>N343</f>
        <v>0</v>
      </c>
      <c r="O342" s="35">
        <f>M342+N342</f>
        <v>100000</v>
      </c>
    </row>
    <row r="343" spans="1:15" ht="21" customHeight="1" x14ac:dyDescent="0.25">
      <c r="A343" s="8" t="s">
        <v>172</v>
      </c>
      <c r="B343" s="9" t="s">
        <v>169</v>
      </c>
      <c r="C343" s="9" t="s">
        <v>27</v>
      </c>
      <c r="D343" s="9" t="s">
        <v>18</v>
      </c>
      <c r="E343" s="9" t="s">
        <v>290</v>
      </c>
      <c r="F343" s="9"/>
      <c r="G343" s="10">
        <f t="shared" si="203"/>
        <v>100000</v>
      </c>
      <c r="H343" s="10">
        <f>H344+H346+H348</f>
        <v>-100000</v>
      </c>
      <c r="I343" s="10">
        <f t="shared" si="197"/>
        <v>0</v>
      </c>
      <c r="J343" s="10">
        <f t="shared" si="204"/>
        <v>100000</v>
      </c>
      <c r="K343" s="10">
        <f>K344+K346+K348</f>
        <v>0</v>
      </c>
      <c r="L343" s="2">
        <f t="shared" si="199"/>
        <v>100000</v>
      </c>
      <c r="M343" s="10">
        <f t="shared" si="205"/>
        <v>100000</v>
      </c>
      <c r="N343" s="10">
        <f>N344+N346+N348</f>
        <v>0</v>
      </c>
      <c r="O343" s="35">
        <f>M343+N343</f>
        <v>100000</v>
      </c>
    </row>
    <row r="344" spans="1:15" ht="19.2" customHeight="1" x14ac:dyDescent="0.25">
      <c r="A344" s="8" t="s">
        <v>41</v>
      </c>
      <c r="B344" s="9" t="s">
        <v>169</v>
      </c>
      <c r="C344" s="9" t="s">
        <v>27</v>
      </c>
      <c r="D344" s="9" t="s">
        <v>18</v>
      </c>
      <c r="E344" s="9" t="s">
        <v>290</v>
      </c>
      <c r="F344" s="9" t="s">
        <v>42</v>
      </c>
      <c r="G344" s="10">
        <f t="shared" si="203"/>
        <v>100000</v>
      </c>
      <c r="H344" s="10">
        <f>H345</f>
        <v>-100000</v>
      </c>
      <c r="I344" s="10">
        <f t="shared" si="197"/>
        <v>0</v>
      </c>
      <c r="J344" s="10">
        <f t="shared" si="204"/>
        <v>100000</v>
      </c>
      <c r="K344" s="10">
        <f>K345</f>
        <v>0</v>
      </c>
      <c r="L344" s="2">
        <f t="shared" si="199"/>
        <v>100000</v>
      </c>
      <c r="M344" s="10">
        <f t="shared" si="205"/>
        <v>100000</v>
      </c>
      <c r="N344" s="10">
        <f>N345</f>
        <v>0</v>
      </c>
      <c r="O344" s="2">
        <f t="shared" si="201"/>
        <v>100000</v>
      </c>
    </row>
    <row r="345" spans="1:15" ht="19.8" customHeight="1" x14ac:dyDescent="0.25">
      <c r="A345" s="8" t="s">
        <v>173</v>
      </c>
      <c r="B345" s="9" t="s">
        <v>169</v>
      </c>
      <c r="C345" s="9" t="s">
        <v>27</v>
      </c>
      <c r="D345" s="9" t="s">
        <v>18</v>
      </c>
      <c r="E345" s="9" t="s">
        <v>290</v>
      </c>
      <c r="F345" s="9" t="s">
        <v>174</v>
      </c>
      <c r="G345" s="10">
        <v>100000</v>
      </c>
      <c r="H345" s="32">
        <v>-100000</v>
      </c>
      <c r="I345" s="10">
        <f t="shared" si="197"/>
        <v>0</v>
      </c>
      <c r="J345" s="10">
        <v>100000</v>
      </c>
      <c r="K345" s="2">
        <v>0</v>
      </c>
      <c r="L345" s="2">
        <f t="shared" si="199"/>
        <v>100000</v>
      </c>
      <c r="M345" s="10">
        <v>100000</v>
      </c>
      <c r="N345" s="2">
        <v>0</v>
      </c>
      <c r="O345" s="2">
        <f t="shared" si="201"/>
        <v>100000</v>
      </c>
    </row>
    <row r="346" spans="1:15" ht="18.600000000000001" customHeight="1" x14ac:dyDescent="0.25">
      <c r="A346" s="22" t="s">
        <v>175</v>
      </c>
      <c r="B346" s="9" t="s">
        <v>169</v>
      </c>
      <c r="C346" s="9" t="s">
        <v>27</v>
      </c>
      <c r="D346" s="23">
        <v>13</v>
      </c>
      <c r="E346" s="9"/>
      <c r="F346" s="9"/>
      <c r="G346" s="10">
        <v>0</v>
      </c>
      <c r="H346" s="10">
        <f>H347</f>
        <v>0</v>
      </c>
      <c r="I346" s="10">
        <f t="shared" si="197"/>
        <v>0</v>
      </c>
      <c r="J346" s="10">
        <f t="shared" ref="J346:J348" si="206">J347</f>
        <v>3490000</v>
      </c>
      <c r="K346" s="10">
        <f>K347</f>
        <v>0</v>
      </c>
      <c r="L346" s="2">
        <f t="shared" si="199"/>
        <v>3490000</v>
      </c>
      <c r="M346" s="10">
        <f t="shared" ref="M346:M348" si="207">M347</f>
        <v>7150000</v>
      </c>
      <c r="N346" s="10">
        <f>N347</f>
        <v>0</v>
      </c>
      <c r="O346" s="2">
        <f t="shared" si="201"/>
        <v>7150000</v>
      </c>
    </row>
    <row r="347" spans="1:15" ht="21.6" customHeight="1" x14ac:dyDescent="0.25">
      <c r="A347" s="24" t="s">
        <v>176</v>
      </c>
      <c r="B347" s="9" t="s">
        <v>169</v>
      </c>
      <c r="C347" s="9" t="s">
        <v>27</v>
      </c>
      <c r="D347" s="23">
        <v>13</v>
      </c>
      <c r="E347" s="25" t="s">
        <v>291</v>
      </c>
      <c r="F347" s="9"/>
      <c r="G347" s="10">
        <v>0</v>
      </c>
      <c r="H347" s="32">
        <v>0</v>
      </c>
      <c r="I347" s="10">
        <f t="shared" si="197"/>
        <v>0</v>
      </c>
      <c r="J347" s="10">
        <f t="shared" si="206"/>
        <v>3490000</v>
      </c>
      <c r="K347" s="2">
        <v>0</v>
      </c>
      <c r="L347" s="2">
        <f t="shared" si="199"/>
        <v>3490000</v>
      </c>
      <c r="M347" s="10">
        <f t="shared" si="207"/>
        <v>7150000</v>
      </c>
      <c r="N347" s="2">
        <v>0</v>
      </c>
      <c r="O347" s="2">
        <f t="shared" si="201"/>
        <v>7150000</v>
      </c>
    </row>
    <row r="348" spans="1:15" ht="15.6" customHeight="1" x14ac:dyDescent="0.3">
      <c r="A348" s="8" t="s">
        <v>41</v>
      </c>
      <c r="B348" s="9" t="s">
        <v>169</v>
      </c>
      <c r="C348" s="9" t="s">
        <v>27</v>
      </c>
      <c r="D348" s="23">
        <v>13</v>
      </c>
      <c r="E348" s="25" t="s">
        <v>291</v>
      </c>
      <c r="F348" s="23">
        <v>800</v>
      </c>
      <c r="G348" s="10">
        <v>0</v>
      </c>
      <c r="H348" s="10">
        <f>H349</f>
        <v>0</v>
      </c>
      <c r="I348" s="10">
        <f t="shared" si="197"/>
        <v>0</v>
      </c>
      <c r="J348" s="31">
        <f t="shared" si="206"/>
        <v>3490000</v>
      </c>
      <c r="K348" s="10">
        <f>K349</f>
        <v>0</v>
      </c>
      <c r="L348" s="2">
        <f t="shared" si="199"/>
        <v>3490000</v>
      </c>
      <c r="M348" s="31">
        <f t="shared" si="207"/>
        <v>7150000</v>
      </c>
      <c r="N348" s="10">
        <f>N349</f>
        <v>0</v>
      </c>
      <c r="O348" s="2">
        <f t="shared" si="201"/>
        <v>7150000</v>
      </c>
    </row>
    <row r="349" spans="1:15" ht="19.8" customHeight="1" x14ac:dyDescent="0.3">
      <c r="A349" s="8" t="s">
        <v>173</v>
      </c>
      <c r="B349" s="9" t="s">
        <v>169</v>
      </c>
      <c r="C349" s="9" t="s">
        <v>27</v>
      </c>
      <c r="D349" s="23">
        <v>13</v>
      </c>
      <c r="E349" s="25" t="s">
        <v>291</v>
      </c>
      <c r="F349" s="26">
        <v>870</v>
      </c>
      <c r="G349" s="10">
        <v>0</v>
      </c>
      <c r="H349" s="32">
        <v>0</v>
      </c>
      <c r="I349" s="10">
        <f t="shared" si="197"/>
        <v>0</v>
      </c>
      <c r="J349" s="31">
        <v>3490000</v>
      </c>
      <c r="K349" s="2">
        <v>0</v>
      </c>
      <c r="L349" s="2">
        <f t="shared" si="199"/>
        <v>3490000</v>
      </c>
      <c r="M349" s="31">
        <v>7150000</v>
      </c>
      <c r="N349" s="2">
        <v>0</v>
      </c>
      <c r="O349" s="2">
        <f t="shared" si="201"/>
        <v>7150000</v>
      </c>
    </row>
    <row r="350" spans="1:15" ht="19.8" customHeight="1" x14ac:dyDescent="0.3">
      <c r="A350" s="60" t="s">
        <v>143</v>
      </c>
      <c r="B350" s="61" t="s">
        <v>169</v>
      </c>
      <c r="C350" s="62" t="s">
        <v>17</v>
      </c>
      <c r="D350" s="5"/>
      <c r="E350" s="5"/>
      <c r="F350" s="5"/>
      <c r="G350" s="6">
        <f t="shared" ref="G350:H353" si="208">G351</f>
        <v>0</v>
      </c>
      <c r="H350" s="6">
        <f t="shared" si="208"/>
        <v>0</v>
      </c>
      <c r="I350" s="6">
        <f t="shared" si="197"/>
        <v>0</v>
      </c>
      <c r="J350" s="31">
        <f t="shared" ref="J350:K353" si="209">J351</f>
        <v>0</v>
      </c>
      <c r="K350" s="31">
        <f t="shared" si="209"/>
        <v>0</v>
      </c>
      <c r="L350" s="2">
        <f t="shared" si="199"/>
        <v>0</v>
      </c>
      <c r="M350" s="31">
        <f t="shared" ref="M350:N353" si="210">M351</f>
        <v>0</v>
      </c>
      <c r="N350" s="31">
        <f t="shared" si="210"/>
        <v>0</v>
      </c>
      <c r="O350" s="2">
        <f t="shared" si="201"/>
        <v>0</v>
      </c>
    </row>
    <row r="351" spans="1:15" ht="19.8" customHeight="1" x14ac:dyDescent="0.3">
      <c r="A351" s="28" t="s">
        <v>334</v>
      </c>
      <c r="B351" s="21" t="s">
        <v>169</v>
      </c>
      <c r="C351" s="21" t="s">
        <v>17</v>
      </c>
      <c r="D351" s="21" t="s">
        <v>84</v>
      </c>
      <c r="E351" s="63"/>
      <c r="F351" s="63"/>
      <c r="G351" s="10">
        <f t="shared" si="208"/>
        <v>0</v>
      </c>
      <c r="H351" s="10">
        <f t="shared" si="208"/>
        <v>0</v>
      </c>
      <c r="I351" s="10">
        <f t="shared" si="197"/>
        <v>0</v>
      </c>
      <c r="J351" s="31">
        <f t="shared" si="209"/>
        <v>0</v>
      </c>
      <c r="K351" s="31">
        <f t="shared" si="209"/>
        <v>0</v>
      </c>
      <c r="L351" s="2">
        <f t="shared" si="199"/>
        <v>0</v>
      </c>
      <c r="M351" s="31">
        <f t="shared" si="210"/>
        <v>0</v>
      </c>
      <c r="N351" s="31">
        <f t="shared" si="210"/>
        <v>0</v>
      </c>
      <c r="O351" s="2">
        <f t="shared" si="201"/>
        <v>0</v>
      </c>
    </row>
    <row r="352" spans="1:15" ht="22.2" customHeight="1" x14ac:dyDescent="0.3">
      <c r="A352" s="28" t="s">
        <v>335</v>
      </c>
      <c r="B352" s="21" t="s">
        <v>169</v>
      </c>
      <c r="C352" s="21" t="s">
        <v>17</v>
      </c>
      <c r="D352" s="21" t="s">
        <v>84</v>
      </c>
      <c r="E352" s="9" t="s">
        <v>290</v>
      </c>
      <c r="F352" s="63"/>
      <c r="G352" s="10">
        <f t="shared" si="208"/>
        <v>0</v>
      </c>
      <c r="H352" s="10">
        <f t="shared" si="208"/>
        <v>0</v>
      </c>
      <c r="I352" s="10">
        <f t="shared" si="197"/>
        <v>0</v>
      </c>
      <c r="J352" s="31">
        <f t="shared" si="209"/>
        <v>0</v>
      </c>
      <c r="K352" s="31">
        <f t="shared" si="209"/>
        <v>0</v>
      </c>
      <c r="L352" s="2">
        <f t="shared" si="199"/>
        <v>0</v>
      </c>
      <c r="M352" s="31">
        <f t="shared" si="210"/>
        <v>0</v>
      </c>
      <c r="N352" s="31">
        <f t="shared" si="210"/>
        <v>0</v>
      </c>
      <c r="O352" s="2">
        <f t="shared" si="201"/>
        <v>0</v>
      </c>
    </row>
    <row r="353" spans="1:15" ht="30" customHeight="1" x14ac:dyDescent="0.3">
      <c r="A353" s="28" t="s">
        <v>122</v>
      </c>
      <c r="B353" s="21" t="s">
        <v>169</v>
      </c>
      <c r="C353" s="21" t="s">
        <v>17</v>
      </c>
      <c r="D353" s="21" t="s">
        <v>84</v>
      </c>
      <c r="E353" s="9" t="s">
        <v>290</v>
      </c>
      <c r="F353" s="21" t="s">
        <v>123</v>
      </c>
      <c r="G353" s="10">
        <f t="shared" si="208"/>
        <v>0</v>
      </c>
      <c r="H353" s="10">
        <f t="shared" si="208"/>
        <v>0</v>
      </c>
      <c r="I353" s="10">
        <f t="shared" si="197"/>
        <v>0</v>
      </c>
      <c r="J353" s="31">
        <f t="shared" si="209"/>
        <v>0</v>
      </c>
      <c r="K353" s="31">
        <f t="shared" si="209"/>
        <v>0</v>
      </c>
      <c r="L353" s="2">
        <f t="shared" si="199"/>
        <v>0</v>
      </c>
      <c r="M353" s="31">
        <f t="shared" si="210"/>
        <v>0</v>
      </c>
      <c r="N353" s="31">
        <f t="shared" si="210"/>
        <v>0</v>
      </c>
      <c r="O353" s="2">
        <f t="shared" si="201"/>
        <v>0</v>
      </c>
    </row>
    <row r="354" spans="1:15" ht="39" customHeight="1" x14ac:dyDescent="0.3">
      <c r="A354" s="28" t="s">
        <v>124</v>
      </c>
      <c r="B354" s="21" t="s">
        <v>169</v>
      </c>
      <c r="C354" s="21" t="s">
        <v>17</v>
      </c>
      <c r="D354" s="21" t="s">
        <v>84</v>
      </c>
      <c r="E354" s="9" t="s">
        <v>290</v>
      </c>
      <c r="F354" s="21" t="s">
        <v>125</v>
      </c>
      <c r="G354" s="10">
        <v>0</v>
      </c>
      <c r="H354" s="32">
        <v>0</v>
      </c>
      <c r="I354" s="10">
        <f t="shared" si="197"/>
        <v>0</v>
      </c>
      <c r="J354" s="31">
        <v>0</v>
      </c>
      <c r="K354" s="40">
        <v>0</v>
      </c>
      <c r="L354" s="2">
        <f t="shared" si="199"/>
        <v>0</v>
      </c>
      <c r="M354" s="31">
        <v>0</v>
      </c>
      <c r="N354" s="40">
        <v>0</v>
      </c>
      <c r="O354" s="2">
        <f t="shared" si="201"/>
        <v>0</v>
      </c>
    </row>
    <row r="355" spans="1:15" ht="19.8" customHeight="1" x14ac:dyDescent="0.25">
      <c r="A355" s="4" t="s">
        <v>177</v>
      </c>
      <c r="B355" s="5" t="s">
        <v>169</v>
      </c>
      <c r="C355" s="7" t="s">
        <v>21</v>
      </c>
      <c r="D355" s="5"/>
      <c r="E355" s="5"/>
      <c r="F355" s="5"/>
      <c r="G355" s="6">
        <f>G356+G360</f>
        <v>2196200</v>
      </c>
      <c r="H355" s="55">
        <f>H360</f>
        <v>-21000</v>
      </c>
      <c r="I355" s="6">
        <f t="shared" si="197"/>
        <v>2175200</v>
      </c>
      <c r="J355" s="6">
        <f>J356+J361</f>
        <v>1068200</v>
      </c>
      <c r="K355" s="10">
        <f t="shared" ref="K355:K357" si="211">K356</f>
        <v>0</v>
      </c>
      <c r="L355" s="34">
        <f t="shared" si="199"/>
        <v>1068200</v>
      </c>
      <c r="M355" s="6">
        <f>M356+M361</f>
        <v>1068200</v>
      </c>
      <c r="N355" s="10">
        <f t="shared" ref="N355:N357" si="212">N356</f>
        <v>0</v>
      </c>
      <c r="O355" s="34">
        <f t="shared" si="201"/>
        <v>1068200</v>
      </c>
    </row>
    <row r="356" spans="1:15" ht="55.2" customHeight="1" x14ac:dyDescent="0.25">
      <c r="A356" s="8" t="s">
        <v>178</v>
      </c>
      <c r="B356" s="9" t="s">
        <v>169</v>
      </c>
      <c r="C356" s="9" t="s">
        <v>21</v>
      </c>
      <c r="D356" s="9" t="s">
        <v>27</v>
      </c>
      <c r="E356" s="9"/>
      <c r="F356" s="9"/>
      <c r="G356" s="10">
        <f t="shared" ref="G356:G358" si="213">G357</f>
        <v>868200</v>
      </c>
      <c r="H356" s="32">
        <f t="shared" ref="H356:H358" si="214">H357</f>
        <v>0</v>
      </c>
      <c r="I356" s="10">
        <f t="shared" si="197"/>
        <v>868200</v>
      </c>
      <c r="J356" s="10">
        <f t="shared" ref="J356:J358" si="215">J357</f>
        <v>868200</v>
      </c>
      <c r="K356" s="10">
        <f t="shared" si="211"/>
        <v>0</v>
      </c>
      <c r="L356" s="2">
        <f t="shared" si="199"/>
        <v>868200</v>
      </c>
      <c r="M356" s="10">
        <f t="shared" ref="M356:M358" si="216">M357</f>
        <v>868200</v>
      </c>
      <c r="N356" s="10">
        <f t="shared" si="212"/>
        <v>0</v>
      </c>
      <c r="O356" s="2">
        <f t="shared" si="201"/>
        <v>868200</v>
      </c>
    </row>
    <row r="357" spans="1:15" ht="33" customHeight="1" x14ac:dyDescent="0.25">
      <c r="A357" s="8" t="s">
        <v>179</v>
      </c>
      <c r="B357" s="9" t="s">
        <v>169</v>
      </c>
      <c r="C357" s="9" t="s">
        <v>21</v>
      </c>
      <c r="D357" s="9" t="s">
        <v>27</v>
      </c>
      <c r="E357" s="9" t="s">
        <v>292</v>
      </c>
      <c r="F357" s="9"/>
      <c r="G357" s="10">
        <f t="shared" si="213"/>
        <v>868200</v>
      </c>
      <c r="H357" s="32">
        <f t="shared" si="214"/>
        <v>0</v>
      </c>
      <c r="I357" s="10">
        <f t="shared" si="197"/>
        <v>868200</v>
      </c>
      <c r="J357" s="10">
        <f t="shared" si="215"/>
        <v>868200</v>
      </c>
      <c r="K357" s="10">
        <f t="shared" si="211"/>
        <v>0</v>
      </c>
      <c r="L357" s="2">
        <f t="shared" si="199"/>
        <v>868200</v>
      </c>
      <c r="M357" s="10">
        <f t="shared" si="216"/>
        <v>868200</v>
      </c>
      <c r="N357" s="10">
        <f t="shared" si="212"/>
        <v>0</v>
      </c>
      <c r="O357" s="2">
        <f t="shared" si="201"/>
        <v>868200</v>
      </c>
    </row>
    <row r="358" spans="1:15" ht="15.6" customHeight="1" x14ac:dyDescent="0.25">
      <c r="A358" s="8" t="s">
        <v>180</v>
      </c>
      <c r="B358" s="9" t="s">
        <v>169</v>
      </c>
      <c r="C358" s="9" t="s">
        <v>21</v>
      </c>
      <c r="D358" s="9" t="s">
        <v>27</v>
      </c>
      <c r="E358" s="9" t="s">
        <v>292</v>
      </c>
      <c r="F358" s="9" t="s">
        <v>54</v>
      </c>
      <c r="G358" s="10">
        <f t="shared" si="213"/>
        <v>868200</v>
      </c>
      <c r="H358" s="32">
        <f t="shared" si="214"/>
        <v>0</v>
      </c>
      <c r="I358" s="10">
        <f t="shared" si="197"/>
        <v>868200</v>
      </c>
      <c r="J358" s="10">
        <f t="shared" si="215"/>
        <v>868200</v>
      </c>
      <c r="K358" s="2">
        <v>0</v>
      </c>
      <c r="L358" s="2">
        <f t="shared" si="199"/>
        <v>868200</v>
      </c>
      <c r="M358" s="10">
        <f t="shared" si="216"/>
        <v>868200</v>
      </c>
      <c r="N358" s="10">
        <v>0</v>
      </c>
      <c r="O358" s="2">
        <f t="shared" si="201"/>
        <v>868200</v>
      </c>
    </row>
    <row r="359" spans="1:15" ht="15.6" customHeight="1" x14ac:dyDescent="0.25">
      <c r="A359" s="8" t="s">
        <v>181</v>
      </c>
      <c r="B359" s="9" t="s">
        <v>169</v>
      </c>
      <c r="C359" s="9" t="s">
        <v>21</v>
      </c>
      <c r="D359" s="9" t="s">
        <v>27</v>
      </c>
      <c r="E359" s="9" t="s">
        <v>292</v>
      </c>
      <c r="F359" s="9" t="s">
        <v>182</v>
      </c>
      <c r="G359" s="10">
        <v>868200</v>
      </c>
      <c r="H359" s="32">
        <v>0</v>
      </c>
      <c r="I359" s="10">
        <f t="shared" si="197"/>
        <v>868200</v>
      </c>
      <c r="J359" s="10">
        <v>868200</v>
      </c>
      <c r="K359" s="2">
        <v>0</v>
      </c>
      <c r="L359" s="2">
        <f t="shared" si="199"/>
        <v>868200</v>
      </c>
      <c r="M359" s="10">
        <v>868200</v>
      </c>
      <c r="N359" s="10">
        <f t="shared" ref="N359:N367" si="217">N360</f>
        <v>0</v>
      </c>
      <c r="O359" s="2">
        <f t="shared" si="201"/>
        <v>868200</v>
      </c>
    </row>
    <row r="360" spans="1:15" ht="15.6" customHeight="1" x14ac:dyDescent="0.25">
      <c r="A360" s="8" t="s">
        <v>183</v>
      </c>
      <c r="B360" s="9" t="s">
        <v>169</v>
      </c>
      <c r="C360" s="9" t="s">
        <v>21</v>
      </c>
      <c r="D360" s="9" t="s">
        <v>65</v>
      </c>
      <c r="E360" s="9"/>
      <c r="F360" s="9"/>
      <c r="G360" s="10">
        <f t="shared" ref="G360:G362" si="218">G361</f>
        <v>1328000</v>
      </c>
      <c r="H360" s="32">
        <f>H361</f>
        <v>-21000</v>
      </c>
      <c r="I360" s="10">
        <f t="shared" si="197"/>
        <v>1307000</v>
      </c>
      <c r="J360" s="10">
        <f t="shared" ref="J360:J362" si="219">J361</f>
        <v>200000</v>
      </c>
      <c r="K360" s="2">
        <v>0</v>
      </c>
      <c r="L360" s="2">
        <f t="shared" si="199"/>
        <v>200000</v>
      </c>
      <c r="M360" s="10">
        <f t="shared" ref="M360:M362" si="220">M361</f>
        <v>200000</v>
      </c>
      <c r="N360" s="10">
        <f t="shared" si="217"/>
        <v>0</v>
      </c>
      <c r="O360" s="2">
        <f t="shared" si="201"/>
        <v>200000</v>
      </c>
    </row>
    <row r="361" spans="1:15" ht="30.6" customHeight="1" x14ac:dyDescent="0.3">
      <c r="A361" s="8" t="s">
        <v>184</v>
      </c>
      <c r="B361" s="9" t="s">
        <v>169</v>
      </c>
      <c r="C361" s="9" t="s">
        <v>21</v>
      </c>
      <c r="D361" s="9" t="s">
        <v>65</v>
      </c>
      <c r="E361" s="9" t="s">
        <v>293</v>
      </c>
      <c r="F361" s="9"/>
      <c r="G361" s="10">
        <f t="shared" si="218"/>
        <v>1328000</v>
      </c>
      <c r="H361" s="32">
        <f>H362</f>
        <v>-21000</v>
      </c>
      <c r="I361" s="10">
        <f t="shared" si="197"/>
        <v>1307000</v>
      </c>
      <c r="J361" s="10">
        <f t="shared" si="219"/>
        <v>200000</v>
      </c>
      <c r="K361" s="2">
        <v>0</v>
      </c>
      <c r="L361" s="2">
        <f t="shared" si="199"/>
        <v>200000</v>
      </c>
      <c r="M361" s="10">
        <f t="shared" si="220"/>
        <v>200000</v>
      </c>
      <c r="N361" s="31">
        <f t="shared" si="217"/>
        <v>0</v>
      </c>
      <c r="O361" s="2">
        <f t="shared" si="201"/>
        <v>200000</v>
      </c>
    </row>
    <row r="362" spans="1:15" ht="15.6" customHeight="1" x14ac:dyDescent="0.3">
      <c r="A362" s="8" t="s">
        <v>53</v>
      </c>
      <c r="B362" s="9" t="s">
        <v>169</v>
      </c>
      <c r="C362" s="9" t="s">
        <v>21</v>
      </c>
      <c r="D362" s="9" t="s">
        <v>65</v>
      </c>
      <c r="E362" s="9" t="s">
        <v>293</v>
      </c>
      <c r="F362" s="9" t="s">
        <v>54</v>
      </c>
      <c r="G362" s="10">
        <f t="shared" si="218"/>
        <v>1328000</v>
      </c>
      <c r="H362" s="32">
        <f>H363</f>
        <v>-21000</v>
      </c>
      <c r="I362" s="10">
        <f t="shared" si="197"/>
        <v>1307000</v>
      </c>
      <c r="J362" s="10">
        <f t="shared" si="219"/>
        <v>200000</v>
      </c>
      <c r="K362" s="38">
        <v>0</v>
      </c>
      <c r="L362" s="2">
        <f t="shared" si="199"/>
        <v>200000</v>
      </c>
      <c r="M362" s="10">
        <f t="shared" si="220"/>
        <v>200000</v>
      </c>
      <c r="N362" s="31">
        <f t="shared" si="217"/>
        <v>0</v>
      </c>
      <c r="O362" s="2">
        <f t="shared" si="201"/>
        <v>200000</v>
      </c>
    </row>
    <row r="363" spans="1:15" ht="15.6" customHeight="1" x14ac:dyDescent="0.3">
      <c r="A363" s="8" t="s">
        <v>181</v>
      </c>
      <c r="B363" s="9" t="s">
        <v>169</v>
      </c>
      <c r="C363" s="9" t="s">
        <v>21</v>
      </c>
      <c r="D363" s="9" t="s">
        <v>65</v>
      </c>
      <c r="E363" s="9" t="s">
        <v>293</v>
      </c>
      <c r="F363" s="9" t="s">
        <v>182</v>
      </c>
      <c r="G363" s="10">
        <v>1328000</v>
      </c>
      <c r="H363" s="10">
        <v>-21000</v>
      </c>
      <c r="I363" s="10">
        <f>G363+H363</f>
        <v>1307000</v>
      </c>
      <c r="J363" s="10">
        <v>200000</v>
      </c>
      <c r="K363" s="38">
        <v>0</v>
      </c>
      <c r="L363" s="2">
        <f t="shared" si="199"/>
        <v>200000</v>
      </c>
      <c r="M363" s="10">
        <v>200000</v>
      </c>
      <c r="N363" s="31">
        <f t="shared" si="217"/>
        <v>0</v>
      </c>
      <c r="O363" s="2">
        <f t="shared" si="201"/>
        <v>200000</v>
      </c>
    </row>
    <row r="364" spans="1:15" ht="33.6" customHeight="1" x14ac:dyDescent="0.25">
      <c r="A364" s="72" t="s">
        <v>185</v>
      </c>
      <c r="B364" s="42" t="s">
        <v>186</v>
      </c>
      <c r="C364" s="44"/>
      <c r="D364" s="42"/>
      <c r="E364" s="42"/>
      <c r="F364" s="42"/>
      <c r="G364" s="43">
        <f t="shared" ref="G364:G365" si="221">G365</f>
        <v>876190</v>
      </c>
      <c r="H364" s="6">
        <f t="shared" ref="H364:H367" si="222">H365</f>
        <v>-1.0000000000218279E-2</v>
      </c>
      <c r="I364" s="6">
        <f>G364+H364</f>
        <v>876189.99</v>
      </c>
      <c r="J364" s="43">
        <f t="shared" ref="J364:J365" si="223">J365</f>
        <v>841190</v>
      </c>
      <c r="K364" s="74">
        <v>0</v>
      </c>
      <c r="L364" s="34">
        <f t="shared" si="199"/>
        <v>841190</v>
      </c>
      <c r="M364" s="43">
        <f t="shared" ref="M364:M365" si="224">M365</f>
        <v>841190</v>
      </c>
      <c r="N364" s="75">
        <f t="shared" si="217"/>
        <v>0</v>
      </c>
      <c r="O364" s="34">
        <f t="shared" si="201"/>
        <v>841190</v>
      </c>
    </row>
    <row r="365" spans="1:15" ht="32.4" customHeight="1" x14ac:dyDescent="0.25">
      <c r="A365" s="4" t="s">
        <v>26</v>
      </c>
      <c r="B365" s="5" t="s">
        <v>186</v>
      </c>
      <c r="C365" s="7" t="s">
        <v>27</v>
      </c>
      <c r="D365" s="5"/>
      <c r="E365" s="5"/>
      <c r="F365" s="5"/>
      <c r="G365" s="6">
        <f t="shared" si="221"/>
        <v>876190</v>
      </c>
      <c r="H365" s="6">
        <f t="shared" si="222"/>
        <v>-1.0000000000218279E-2</v>
      </c>
      <c r="I365" s="6">
        <f>G365+H365</f>
        <v>876189.99</v>
      </c>
      <c r="J365" s="6">
        <f t="shared" si="223"/>
        <v>841190</v>
      </c>
      <c r="K365" s="74">
        <v>0</v>
      </c>
      <c r="L365" s="34">
        <f t="shared" si="199"/>
        <v>841190</v>
      </c>
      <c r="M365" s="6">
        <f t="shared" si="224"/>
        <v>841190</v>
      </c>
      <c r="N365" s="75">
        <f t="shared" si="217"/>
        <v>0</v>
      </c>
      <c r="O365" s="34">
        <f t="shared" si="201"/>
        <v>841190</v>
      </c>
    </row>
    <row r="366" spans="1:15" ht="69" customHeight="1" x14ac:dyDescent="0.25">
      <c r="A366" s="8" t="s">
        <v>170</v>
      </c>
      <c r="B366" s="9" t="s">
        <v>186</v>
      </c>
      <c r="C366" s="9" t="s">
        <v>27</v>
      </c>
      <c r="D366" s="9" t="s">
        <v>84</v>
      </c>
      <c r="E366" s="9"/>
      <c r="F366" s="9"/>
      <c r="G366" s="10">
        <f>G367+G375+G370</f>
        <v>876190</v>
      </c>
      <c r="H366" s="10">
        <f>H367+H370</f>
        <v>-1.0000000000218279E-2</v>
      </c>
      <c r="I366" s="10">
        <f>G366+H366</f>
        <v>876189.99</v>
      </c>
      <c r="J366" s="10">
        <f>J367+J375+J370</f>
        <v>841190</v>
      </c>
      <c r="K366" s="38">
        <v>0</v>
      </c>
      <c r="L366" s="2">
        <f t="shared" si="199"/>
        <v>841190</v>
      </c>
      <c r="M366" s="10">
        <f>M367+M375+M370</f>
        <v>841190</v>
      </c>
      <c r="N366" s="73">
        <f t="shared" si="217"/>
        <v>0</v>
      </c>
      <c r="O366" s="2">
        <f t="shared" si="201"/>
        <v>841190</v>
      </c>
    </row>
    <row r="367" spans="1:15" ht="53.4" customHeight="1" x14ac:dyDescent="0.25">
      <c r="A367" s="15" t="s">
        <v>366</v>
      </c>
      <c r="B367" s="9" t="s">
        <v>186</v>
      </c>
      <c r="C367" s="9" t="s">
        <v>27</v>
      </c>
      <c r="D367" s="9" t="s">
        <v>84</v>
      </c>
      <c r="E367" s="9" t="s">
        <v>324</v>
      </c>
      <c r="F367" s="9"/>
      <c r="G367" s="10">
        <f>G368</f>
        <v>810390</v>
      </c>
      <c r="H367" s="10">
        <f t="shared" si="222"/>
        <v>-4499.03</v>
      </c>
      <c r="I367" s="10">
        <f>G367+H367</f>
        <v>805890.97</v>
      </c>
      <c r="J367" s="10">
        <f>J368</f>
        <v>810390</v>
      </c>
      <c r="K367" s="38">
        <v>0</v>
      </c>
      <c r="L367" s="2">
        <f t="shared" si="199"/>
        <v>810390</v>
      </c>
      <c r="M367" s="10">
        <f>M368</f>
        <v>810390</v>
      </c>
      <c r="N367" s="73">
        <f t="shared" si="217"/>
        <v>0</v>
      </c>
      <c r="O367" s="2">
        <f t="shared" si="201"/>
        <v>810390</v>
      </c>
    </row>
    <row r="368" spans="1:15" ht="99.6" customHeight="1" x14ac:dyDescent="0.25">
      <c r="A368" s="8" t="s">
        <v>31</v>
      </c>
      <c r="B368" s="9" t="s">
        <v>186</v>
      </c>
      <c r="C368" s="9" t="s">
        <v>27</v>
      </c>
      <c r="D368" s="9" t="s">
        <v>84</v>
      </c>
      <c r="E368" s="9" t="s">
        <v>324</v>
      </c>
      <c r="F368" s="9" t="s">
        <v>32</v>
      </c>
      <c r="G368" s="10">
        <f>G369</f>
        <v>810390</v>
      </c>
      <c r="H368" s="10">
        <f>H369+H376</f>
        <v>-4499.03</v>
      </c>
      <c r="I368" s="10">
        <f t="shared" si="197"/>
        <v>805890.97</v>
      </c>
      <c r="J368" s="10">
        <f>J369</f>
        <v>810390</v>
      </c>
      <c r="K368" s="10">
        <f>K369+K377</f>
        <v>0</v>
      </c>
      <c r="L368" s="2">
        <f t="shared" si="199"/>
        <v>810390</v>
      </c>
      <c r="M368" s="10">
        <f>M369</f>
        <v>810390</v>
      </c>
      <c r="N368" s="10">
        <f>N369+N377</f>
        <v>0</v>
      </c>
      <c r="O368" s="2">
        <f t="shared" si="201"/>
        <v>810390</v>
      </c>
    </row>
    <row r="369" spans="1:15" ht="36" customHeight="1" x14ac:dyDescent="0.25">
      <c r="A369" s="8" t="s">
        <v>33</v>
      </c>
      <c r="B369" s="9" t="s">
        <v>186</v>
      </c>
      <c r="C369" s="9" t="s">
        <v>27</v>
      </c>
      <c r="D369" s="9" t="s">
        <v>84</v>
      </c>
      <c r="E369" s="9" t="s">
        <v>324</v>
      </c>
      <c r="F369" s="9" t="s">
        <v>34</v>
      </c>
      <c r="G369" s="10">
        <v>810390</v>
      </c>
      <c r="H369" s="10">
        <v>-4499.03</v>
      </c>
      <c r="I369" s="10">
        <f t="shared" si="197"/>
        <v>805890.97</v>
      </c>
      <c r="J369" s="10">
        <v>810390</v>
      </c>
      <c r="K369" s="10">
        <v>0</v>
      </c>
      <c r="L369" s="2">
        <f t="shared" si="199"/>
        <v>810390</v>
      </c>
      <c r="M369" s="10">
        <v>810390</v>
      </c>
      <c r="N369" s="10">
        <v>0</v>
      </c>
      <c r="O369" s="2">
        <f t="shared" si="201"/>
        <v>810390</v>
      </c>
    </row>
    <row r="370" spans="1:15" ht="47.4" customHeight="1" x14ac:dyDescent="0.25">
      <c r="A370" s="15" t="s">
        <v>35</v>
      </c>
      <c r="B370" s="9" t="s">
        <v>186</v>
      </c>
      <c r="C370" s="9" t="s">
        <v>27</v>
      </c>
      <c r="D370" s="9" t="s">
        <v>84</v>
      </c>
      <c r="E370" s="9" t="s">
        <v>288</v>
      </c>
      <c r="F370" s="9"/>
      <c r="G370" s="10">
        <f>G371+G373</f>
        <v>30800</v>
      </c>
      <c r="H370" s="10">
        <f>H371+H373</f>
        <v>4499.0199999999995</v>
      </c>
      <c r="I370" s="10">
        <f t="shared" ref="I370:I374" si="225">G370+H370</f>
        <v>35299.019999999997</v>
      </c>
      <c r="J370" s="10">
        <f>J371</f>
        <v>30800</v>
      </c>
      <c r="K370" s="10">
        <f>K371</f>
        <v>0</v>
      </c>
      <c r="L370" s="2">
        <f t="shared" si="199"/>
        <v>30800</v>
      </c>
      <c r="M370" s="10">
        <f>M371</f>
        <v>30800</v>
      </c>
      <c r="N370" s="10">
        <f>N371</f>
        <v>0</v>
      </c>
      <c r="O370" s="2">
        <f t="shared" si="201"/>
        <v>30800</v>
      </c>
    </row>
    <row r="371" spans="1:15" ht="40.200000000000003" customHeight="1" x14ac:dyDescent="0.25">
      <c r="A371" s="8" t="s">
        <v>37</v>
      </c>
      <c r="B371" s="9" t="s">
        <v>186</v>
      </c>
      <c r="C371" s="9" t="s">
        <v>27</v>
      </c>
      <c r="D371" s="9" t="s">
        <v>84</v>
      </c>
      <c r="E371" s="9" t="s">
        <v>288</v>
      </c>
      <c r="F371" s="9" t="s">
        <v>38</v>
      </c>
      <c r="G371" s="10">
        <f>G372</f>
        <v>30800</v>
      </c>
      <c r="H371" s="10">
        <f>H372</f>
        <v>4498.8999999999996</v>
      </c>
      <c r="I371" s="10">
        <f t="shared" si="225"/>
        <v>35298.9</v>
      </c>
      <c r="J371" s="10">
        <f>J372</f>
        <v>30800</v>
      </c>
      <c r="K371" s="10">
        <f>K372</f>
        <v>0</v>
      </c>
      <c r="L371" s="2">
        <f t="shared" si="199"/>
        <v>30800</v>
      </c>
      <c r="M371" s="2">
        <f>M372</f>
        <v>30800</v>
      </c>
      <c r="N371" s="2">
        <f>N372</f>
        <v>0</v>
      </c>
      <c r="O371" s="2">
        <f t="shared" si="201"/>
        <v>30800</v>
      </c>
    </row>
    <row r="372" spans="1:15" ht="55.8" customHeight="1" x14ac:dyDescent="0.25">
      <c r="A372" s="8" t="s">
        <v>39</v>
      </c>
      <c r="B372" s="9" t="s">
        <v>186</v>
      </c>
      <c r="C372" s="9" t="s">
        <v>27</v>
      </c>
      <c r="D372" s="9" t="s">
        <v>84</v>
      </c>
      <c r="E372" s="9" t="s">
        <v>288</v>
      </c>
      <c r="F372" s="9" t="s">
        <v>40</v>
      </c>
      <c r="G372" s="10">
        <v>30800</v>
      </c>
      <c r="H372" s="10">
        <v>4498.8999999999996</v>
      </c>
      <c r="I372" s="10">
        <f t="shared" si="225"/>
        <v>35298.9</v>
      </c>
      <c r="J372" s="10">
        <v>30800</v>
      </c>
      <c r="K372" s="57">
        <v>0</v>
      </c>
      <c r="L372" s="2">
        <f t="shared" si="199"/>
        <v>30800</v>
      </c>
      <c r="M372" s="10">
        <v>30800</v>
      </c>
      <c r="N372" s="57">
        <v>0</v>
      </c>
      <c r="O372" s="2">
        <f t="shared" si="201"/>
        <v>30800</v>
      </c>
    </row>
    <row r="373" spans="1:15" ht="19.8" customHeight="1" x14ac:dyDescent="0.25">
      <c r="A373" s="8" t="s">
        <v>41</v>
      </c>
      <c r="B373" s="9" t="s">
        <v>186</v>
      </c>
      <c r="C373" s="9" t="s">
        <v>27</v>
      </c>
      <c r="D373" s="9" t="s">
        <v>84</v>
      </c>
      <c r="E373" s="9" t="s">
        <v>288</v>
      </c>
      <c r="F373" s="9" t="s">
        <v>42</v>
      </c>
      <c r="G373" s="10">
        <f>G374</f>
        <v>0</v>
      </c>
      <c r="H373" s="10">
        <f>H374</f>
        <v>0.12</v>
      </c>
      <c r="I373" s="10">
        <f t="shared" si="225"/>
        <v>0.12</v>
      </c>
      <c r="J373" s="10">
        <v>0</v>
      </c>
      <c r="K373" s="87">
        <v>0</v>
      </c>
      <c r="L373" s="2">
        <v>0</v>
      </c>
      <c r="M373" s="10">
        <v>0</v>
      </c>
      <c r="N373" s="57"/>
      <c r="O373" s="2"/>
    </row>
    <row r="374" spans="1:15" ht="19.8" customHeight="1" x14ac:dyDescent="0.25">
      <c r="A374" s="8" t="s">
        <v>61</v>
      </c>
      <c r="B374" s="9" t="s">
        <v>186</v>
      </c>
      <c r="C374" s="9" t="s">
        <v>27</v>
      </c>
      <c r="D374" s="9" t="s">
        <v>84</v>
      </c>
      <c r="E374" s="9" t="s">
        <v>288</v>
      </c>
      <c r="F374" s="9" t="s">
        <v>44</v>
      </c>
      <c r="G374" s="10">
        <v>0</v>
      </c>
      <c r="H374" s="10">
        <v>0.12</v>
      </c>
      <c r="I374" s="10">
        <f t="shared" si="225"/>
        <v>0.12</v>
      </c>
      <c r="J374" s="10">
        <v>0</v>
      </c>
      <c r="K374" s="57">
        <v>0</v>
      </c>
      <c r="L374" s="2">
        <v>0</v>
      </c>
      <c r="M374" s="10">
        <v>0</v>
      </c>
      <c r="N374" s="57"/>
      <c r="O374" s="2"/>
    </row>
    <row r="375" spans="1:15" ht="103.8" customHeight="1" x14ac:dyDescent="0.25">
      <c r="A375" s="8" t="s">
        <v>187</v>
      </c>
      <c r="B375" s="9" t="s">
        <v>186</v>
      </c>
      <c r="C375" s="9" t="s">
        <v>27</v>
      </c>
      <c r="D375" s="9" t="s">
        <v>84</v>
      </c>
      <c r="E375" s="9" t="s">
        <v>294</v>
      </c>
      <c r="F375" s="9"/>
      <c r="G375" s="10">
        <f t="shared" ref="G375:G376" si="226">G376</f>
        <v>35000</v>
      </c>
      <c r="H375" s="32">
        <v>0</v>
      </c>
      <c r="I375" s="10">
        <f t="shared" si="197"/>
        <v>35000</v>
      </c>
      <c r="J375" s="10">
        <f t="shared" ref="J375:J376" si="227">J376</f>
        <v>0</v>
      </c>
      <c r="K375" s="2">
        <v>0</v>
      </c>
      <c r="L375" s="2">
        <f t="shared" si="199"/>
        <v>0</v>
      </c>
      <c r="M375" s="10">
        <f t="shared" ref="M375:M376" si="228">M376</f>
        <v>0</v>
      </c>
      <c r="N375" s="2">
        <v>0</v>
      </c>
      <c r="O375" s="2">
        <f t="shared" si="201"/>
        <v>0</v>
      </c>
    </row>
    <row r="376" spans="1:15" ht="39" customHeight="1" x14ac:dyDescent="0.25">
      <c r="A376" s="8" t="s">
        <v>37</v>
      </c>
      <c r="B376" s="9" t="s">
        <v>186</v>
      </c>
      <c r="C376" s="9" t="s">
        <v>27</v>
      </c>
      <c r="D376" s="9" t="s">
        <v>84</v>
      </c>
      <c r="E376" s="9" t="s">
        <v>294</v>
      </c>
      <c r="F376" s="9" t="s">
        <v>38</v>
      </c>
      <c r="G376" s="10">
        <f t="shared" si="226"/>
        <v>35000</v>
      </c>
      <c r="H376" s="10">
        <f t="shared" ref="H376:H378" si="229">H377</f>
        <v>0</v>
      </c>
      <c r="I376" s="10">
        <f t="shared" si="197"/>
        <v>35000</v>
      </c>
      <c r="J376" s="10">
        <f t="shared" si="227"/>
        <v>0</v>
      </c>
      <c r="K376" s="10">
        <f t="shared" ref="K376:K378" si="230">K377</f>
        <v>0</v>
      </c>
      <c r="L376" s="2">
        <f t="shared" si="199"/>
        <v>0</v>
      </c>
      <c r="M376" s="10">
        <f t="shared" si="228"/>
        <v>0</v>
      </c>
      <c r="N376" s="10">
        <f t="shared" ref="N376:N378" si="231">N377</f>
        <v>0</v>
      </c>
      <c r="O376" s="2">
        <f t="shared" si="201"/>
        <v>0</v>
      </c>
    </row>
    <row r="377" spans="1:15" ht="49.8" customHeight="1" x14ac:dyDescent="0.25">
      <c r="A377" s="8" t="s">
        <v>39</v>
      </c>
      <c r="B377" s="9" t="s">
        <v>186</v>
      </c>
      <c r="C377" s="9" t="s">
        <v>27</v>
      </c>
      <c r="D377" s="9" t="s">
        <v>84</v>
      </c>
      <c r="E377" s="9" t="s">
        <v>294</v>
      </c>
      <c r="F377" s="9" t="s">
        <v>40</v>
      </c>
      <c r="G377" s="10">
        <v>35000</v>
      </c>
      <c r="H377" s="10"/>
      <c r="I377" s="10">
        <f t="shared" si="197"/>
        <v>35000</v>
      </c>
      <c r="J377" s="10">
        <v>0</v>
      </c>
      <c r="K377" s="10">
        <f t="shared" si="230"/>
        <v>0</v>
      </c>
      <c r="L377" s="2">
        <f t="shared" si="199"/>
        <v>0</v>
      </c>
      <c r="M377" s="10">
        <v>0</v>
      </c>
      <c r="N377" s="10">
        <f t="shared" si="231"/>
        <v>0</v>
      </c>
      <c r="O377" s="2">
        <f t="shared" si="201"/>
        <v>0</v>
      </c>
    </row>
    <row r="378" spans="1:15" ht="59.4" customHeight="1" x14ac:dyDescent="0.25">
      <c r="A378" s="72" t="s">
        <v>188</v>
      </c>
      <c r="B378" s="42" t="s">
        <v>189</v>
      </c>
      <c r="C378" s="44"/>
      <c r="D378" s="42"/>
      <c r="E378" s="42"/>
      <c r="F378" s="42"/>
      <c r="G378" s="43">
        <f t="shared" ref="G378:H379" si="232">G379</f>
        <v>2290114.1</v>
      </c>
      <c r="H378" s="6">
        <f t="shared" si="229"/>
        <v>133922.92000000001</v>
      </c>
      <c r="I378" s="6">
        <f t="shared" si="197"/>
        <v>2424037.02</v>
      </c>
      <c r="J378" s="43">
        <f t="shared" ref="J378:J379" si="233">J379</f>
        <v>1772955</v>
      </c>
      <c r="K378" s="6">
        <f t="shared" si="230"/>
        <v>0</v>
      </c>
      <c r="L378" s="34">
        <f t="shared" si="199"/>
        <v>1772955</v>
      </c>
      <c r="M378" s="43">
        <f t="shared" ref="M378:M379" si="234">M379</f>
        <v>1772955</v>
      </c>
      <c r="N378" s="6">
        <f t="shared" si="231"/>
        <v>0</v>
      </c>
      <c r="O378" s="34">
        <f t="shared" si="201"/>
        <v>1772955</v>
      </c>
    </row>
    <row r="379" spans="1:15" ht="22.2" customHeight="1" x14ac:dyDescent="0.25">
      <c r="A379" s="4" t="s">
        <v>365</v>
      </c>
      <c r="B379" s="5" t="s">
        <v>189</v>
      </c>
      <c r="C379" s="7" t="s">
        <v>27</v>
      </c>
      <c r="D379" s="5"/>
      <c r="E379" s="5"/>
      <c r="F379" s="5"/>
      <c r="G379" s="6">
        <f t="shared" si="232"/>
        <v>2290114.1</v>
      </c>
      <c r="H379" s="6">
        <f t="shared" si="232"/>
        <v>133922.92000000001</v>
      </c>
      <c r="I379" s="6">
        <f t="shared" si="197"/>
        <v>2424037.02</v>
      </c>
      <c r="J379" s="6">
        <f t="shared" si="233"/>
        <v>1772955</v>
      </c>
      <c r="K379" s="34">
        <v>0</v>
      </c>
      <c r="L379" s="34">
        <f t="shared" si="199"/>
        <v>1772955</v>
      </c>
      <c r="M379" s="6">
        <f t="shared" si="234"/>
        <v>1772955</v>
      </c>
      <c r="N379" s="34">
        <v>0</v>
      </c>
      <c r="O379" s="34">
        <f t="shared" si="201"/>
        <v>1772955</v>
      </c>
    </row>
    <row r="380" spans="1:15" ht="17.399999999999999" customHeight="1" x14ac:dyDescent="0.25">
      <c r="A380" s="8" t="s">
        <v>52</v>
      </c>
      <c r="B380" s="9" t="s">
        <v>189</v>
      </c>
      <c r="C380" s="9" t="s">
        <v>27</v>
      </c>
      <c r="D380" s="9" t="s">
        <v>20</v>
      </c>
      <c r="E380" s="9"/>
      <c r="F380" s="9"/>
      <c r="G380" s="10">
        <f>G381+G388+G391+G394</f>
        <v>2290114.1</v>
      </c>
      <c r="H380" s="10">
        <f>H381+H388+H391+H394</f>
        <v>133922.92000000001</v>
      </c>
      <c r="I380" s="10">
        <f t="shared" ref="H380:I380" si="235">I381+I388+I391</f>
        <v>2390410.9200000004</v>
      </c>
      <c r="J380" s="10">
        <f>J381+J388</f>
        <v>1772955</v>
      </c>
      <c r="K380" s="10">
        <f>K381</f>
        <v>0</v>
      </c>
      <c r="L380" s="2">
        <f t="shared" si="199"/>
        <v>1772955</v>
      </c>
      <c r="M380" s="10">
        <f>M381+M388</f>
        <v>1772955</v>
      </c>
      <c r="N380" s="10">
        <f>N381</f>
        <v>0</v>
      </c>
      <c r="O380" s="2">
        <f t="shared" si="201"/>
        <v>1772955</v>
      </c>
    </row>
    <row r="381" spans="1:15" ht="46.2" customHeight="1" x14ac:dyDescent="0.25">
      <c r="A381" s="8" t="s">
        <v>190</v>
      </c>
      <c r="B381" s="9" t="s">
        <v>189</v>
      </c>
      <c r="C381" s="9" t="s">
        <v>27</v>
      </c>
      <c r="D381" s="9" t="s">
        <v>20</v>
      </c>
      <c r="E381" s="9" t="s">
        <v>295</v>
      </c>
      <c r="F381" s="9"/>
      <c r="G381" s="10">
        <f>G382+G384+G386</f>
        <v>1772955</v>
      </c>
      <c r="H381" s="10">
        <f>H382+H384+H386</f>
        <v>-166709.18</v>
      </c>
      <c r="I381" s="10">
        <f t="shared" si="197"/>
        <v>1606245.82</v>
      </c>
      <c r="J381" s="10">
        <f>J382+J384</f>
        <v>1772955</v>
      </c>
      <c r="K381" s="10">
        <f>K382</f>
        <v>0</v>
      </c>
      <c r="L381" s="2">
        <f t="shared" si="199"/>
        <v>1772955</v>
      </c>
      <c r="M381" s="10">
        <f>M382+M384</f>
        <v>1772955</v>
      </c>
      <c r="N381" s="10">
        <f>N382</f>
        <v>0</v>
      </c>
      <c r="O381" s="2">
        <f t="shared" si="201"/>
        <v>1772955</v>
      </c>
    </row>
    <row r="382" spans="1:15" ht="100.2" customHeight="1" x14ac:dyDescent="0.25">
      <c r="A382" s="8" t="s">
        <v>31</v>
      </c>
      <c r="B382" s="9" t="s">
        <v>189</v>
      </c>
      <c r="C382" s="9" t="s">
        <v>27</v>
      </c>
      <c r="D382" s="9" t="s">
        <v>20</v>
      </c>
      <c r="E382" s="9" t="s">
        <v>295</v>
      </c>
      <c r="F382" s="9" t="s">
        <v>32</v>
      </c>
      <c r="G382" s="10">
        <f>G383</f>
        <v>1722810</v>
      </c>
      <c r="H382" s="10">
        <f>H383</f>
        <v>-206051.82</v>
      </c>
      <c r="I382" s="10">
        <f t="shared" si="197"/>
        <v>1516758.18</v>
      </c>
      <c r="J382" s="10">
        <f>J383</f>
        <v>1722810</v>
      </c>
      <c r="K382" s="10">
        <f>K383+K390</f>
        <v>0</v>
      </c>
      <c r="L382" s="2">
        <f t="shared" si="199"/>
        <v>1722810</v>
      </c>
      <c r="M382" s="10">
        <f>M383</f>
        <v>1722810</v>
      </c>
      <c r="N382" s="10">
        <f>N383+N390</f>
        <v>0</v>
      </c>
      <c r="O382" s="2">
        <f t="shared" si="201"/>
        <v>1722810</v>
      </c>
    </row>
    <row r="383" spans="1:15" ht="35.4" customHeight="1" x14ac:dyDescent="0.25">
      <c r="A383" s="8" t="s">
        <v>33</v>
      </c>
      <c r="B383" s="9" t="s">
        <v>189</v>
      </c>
      <c r="C383" s="9" t="s">
        <v>27</v>
      </c>
      <c r="D383" s="9" t="s">
        <v>20</v>
      </c>
      <c r="E383" s="9" t="s">
        <v>295</v>
      </c>
      <c r="F383" s="9" t="s">
        <v>34</v>
      </c>
      <c r="G383" s="10">
        <v>1722810</v>
      </c>
      <c r="H383" s="10">
        <v>-206051.82</v>
      </c>
      <c r="I383" s="10">
        <f t="shared" si="197"/>
        <v>1516758.18</v>
      </c>
      <c r="J383" s="10">
        <v>1722810</v>
      </c>
      <c r="K383" s="10">
        <f>K384+K388</f>
        <v>0</v>
      </c>
      <c r="L383" s="2">
        <f t="shared" si="199"/>
        <v>1722810</v>
      </c>
      <c r="M383" s="10">
        <v>1722810</v>
      </c>
      <c r="N383" s="10">
        <f>N384+N388</f>
        <v>0</v>
      </c>
      <c r="O383" s="2">
        <f t="shared" si="201"/>
        <v>1722810</v>
      </c>
    </row>
    <row r="384" spans="1:15" ht="37.200000000000003" customHeight="1" x14ac:dyDescent="0.25">
      <c r="A384" s="8" t="s">
        <v>37</v>
      </c>
      <c r="B384" s="9" t="s">
        <v>189</v>
      </c>
      <c r="C384" s="9" t="s">
        <v>27</v>
      </c>
      <c r="D384" s="9" t="s">
        <v>20</v>
      </c>
      <c r="E384" s="9" t="s">
        <v>295</v>
      </c>
      <c r="F384" s="9" t="s">
        <v>38</v>
      </c>
      <c r="G384" s="10">
        <f>G385</f>
        <v>50145</v>
      </c>
      <c r="H384" s="10">
        <f>H385</f>
        <v>39342.33</v>
      </c>
      <c r="I384" s="10">
        <f t="shared" si="197"/>
        <v>89487.33</v>
      </c>
      <c r="J384" s="10">
        <f>J385</f>
        <v>50145</v>
      </c>
      <c r="K384" s="10">
        <f>K385</f>
        <v>0</v>
      </c>
      <c r="L384" s="2">
        <f t="shared" si="199"/>
        <v>50145</v>
      </c>
      <c r="M384" s="10">
        <f>M385</f>
        <v>50145</v>
      </c>
      <c r="N384" s="10">
        <f>N385</f>
        <v>0</v>
      </c>
      <c r="O384" s="2">
        <f t="shared" si="201"/>
        <v>50145</v>
      </c>
    </row>
    <row r="385" spans="1:15" ht="33" customHeight="1" x14ac:dyDescent="0.25">
      <c r="A385" s="8" t="s">
        <v>39</v>
      </c>
      <c r="B385" s="9" t="s">
        <v>189</v>
      </c>
      <c r="C385" s="9" t="s">
        <v>27</v>
      </c>
      <c r="D385" s="9" t="s">
        <v>20</v>
      </c>
      <c r="E385" s="9" t="s">
        <v>295</v>
      </c>
      <c r="F385" s="9" t="s">
        <v>40</v>
      </c>
      <c r="G385" s="10">
        <v>50145</v>
      </c>
      <c r="H385" s="32">
        <v>39342.33</v>
      </c>
      <c r="I385" s="10">
        <f t="shared" si="197"/>
        <v>89487.33</v>
      </c>
      <c r="J385" s="10">
        <v>50145</v>
      </c>
      <c r="K385" s="2">
        <v>0</v>
      </c>
      <c r="L385" s="2">
        <f t="shared" si="199"/>
        <v>50145</v>
      </c>
      <c r="M385" s="10">
        <v>50145</v>
      </c>
      <c r="N385" s="2">
        <v>0</v>
      </c>
      <c r="O385" s="2">
        <f t="shared" si="201"/>
        <v>50145</v>
      </c>
    </row>
    <row r="386" spans="1:15" ht="24" customHeight="1" x14ac:dyDescent="0.25">
      <c r="A386" s="8" t="s">
        <v>41</v>
      </c>
      <c r="B386" s="9" t="s">
        <v>169</v>
      </c>
      <c r="C386" s="9" t="s">
        <v>27</v>
      </c>
      <c r="D386" s="9" t="s">
        <v>20</v>
      </c>
      <c r="E386" s="9" t="s">
        <v>295</v>
      </c>
      <c r="F386" s="9" t="s">
        <v>42</v>
      </c>
      <c r="G386" s="10">
        <f>G387</f>
        <v>0</v>
      </c>
      <c r="H386" s="10">
        <f>H387</f>
        <v>0.31</v>
      </c>
      <c r="I386" s="10">
        <f t="shared" si="197"/>
        <v>0.31</v>
      </c>
      <c r="J386" s="10">
        <v>0</v>
      </c>
      <c r="K386" s="40">
        <v>0</v>
      </c>
      <c r="L386" s="2">
        <v>0</v>
      </c>
      <c r="M386" s="10">
        <v>0</v>
      </c>
      <c r="N386" s="40"/>
      <c r="O386" s="2"/>
    </row>
    <row r="387" spans="1:15" ht="24" customHeight="1" x14ac:dyDescent="0.25">
      <c r="A387" s="8" t="s">
        <v>61</v>
      </c>
      <c r="B387" s="9" t="s">
        <v>169</v>
      </c>
      <c r="C387" s="9" t="s">
        <v>27</v>
      </c>
      <c r="D387" s="9" t="s">
        <v>20</v>
      </c>
      <c r="E387" s="9" t="s">
        <v>295</v>
      </c>
      <c r="F387" s="9" t="s">
        <v>44</v>
      </c>
      <c r="G387" s="10">
        <v>0</v>
      </c>
      <c r="H387" s="32">
        <v>0.31</v>
      </c>
      <c r="I387" s="10">
        <f t="shared" si="197"/>
        <v>0.31</v>
      </c>
      <c r="J387" s="10">
        <v>0</v>
      </c>
      <c r="K387" s="40">
        <v>0</v>
      </c>
      <c r="L387" s="2">
        <v>0</v>
      </c>
      <c r="M387" s="10">
        <v>0</v>
      </c>
      <c r="N387" s="40"/>
      <c r="O387" s="2"/>
    </row>
    <row r="388" spans="1:15" ht="51" customHeight="1" x14ac:dyDescent="0.25">
      <c r="A388" s="8" t="s">
        <v>191</v>
      </c>
      <c r="B388" s="9" t="s">
        <v>189</v>
      </c>
      <c r="C388" s="9" t="s">
        <v>27</v>
      </c>
      <c r="D388" s="9" t="s">
        <v>20</v>
      </c>
      <c r="E388" s="9" t="s">
        <v>296</v>
      </c>
      <c r="F388" s="9"/>
      <c r="G388" s="10">
        <f t="shared" ref="G388:G389" si="236">G389</f>
        <v>460000</v>
      </c>
      <c r="H388" s="10">
        <f>H389</f>
        <v>267006</v>
      </c>
      <c r="I388" s="10">
        <f t="shared" si="197"/>
        <v>727006</v>
      </c>
      <c r="J388" s="10">
        <f t="shared" ref="J388:J389" si="237">J389</f>
        <v>0</v>
      </c>
      <c r="K388" s="10">
        <f>K389</f>
        <v>0</v>
      </c>
      <c r="L388" s="2">
        <f t="shared" si="199"/>
        <v>0</v>
      </c>
      <c r="M388" s="10">
        <f t="shared" ref="M388:M389" si="238">M389</f>
        <v>0</v>
      </c>
      <c r="N388" s="10">
        <f>N389</f>
        <v>0</v>
      </c>
      <c r="O388" s="2">
        <f t="shared" si="201"/>
        <v>0</v>
      </c>
    </row>
    <row r="389" spans="1:15" ht="37.200000000000003" customHeight="1" x14ac:dyDescent="0.25">
      <c r="A389" s="8" t="s">
        <v>37</v>
      </c>
      <c r="B389" s="9" t="s">
        <v>189</v>
      </c>
      <c r="C389" s="9" t="s">
        <v>27</v>
      </c>
      <c r="D389" s="9" t="s">
        <v>20</v>
      </c>
      <c r="E389" s="9" t="s">
        <v>296</v>
      </c>
      <c r="F389" s="9" t="s">
        <v>38</v>
      </c>
      <c r="G389" s="10">
        <f t="shared" si="236"/>
        <v>460000</v>
      </c>
      <c r="H389" s="32">
        <f>H390</f>
        <v>267006</v>
      </c>
      <c r="I389" s="10">
        <f t="shared" si="197"/>
        <v>727006</v>
      </c>
      <c r="J389" s="10">
        <f t="shared" si="237"/>
        <v>0</v>
      </c>
      <c r="K389" s="2">
        <v>0</v>
      </c>
      <c r="L389" s="2">
        <f t="shared" si="199"/>
        <v>0</v>
      </c>
      <c r="M389" s="10">
        <f t="shared" si="238"/>
        <v>0</v>
      </c>
      <c r="N389" s="2">
        <v>0</v>
      </c>
      <c r="O389" s="2">
        <f t="shared" si="201"/>
        <v>0</v>
      </c>
    </row>
    <row r="390" spans="1:15" ht="52.8" customHeight="1" x14ac:dyDescent="0.25">
      <c r="A390" s="8" t="s">
        <v>39</v>
      </c>
      <c r="B390" s="9" t="s">
        <v>189</v>
      </c>
      <c r="C390" s="9" t="s">
        <v>27</v>
      </c>
      <c r="D390" s="9" t="s">
        <v>20</v>
      </c>
      <c r="E390" s="9" t="s">
        <v>296</v>
      </c>
      <c r="F390" s="9" t="s">
        <v>40</v>
      </c>
      <c r="G390" s="10">
        <v>460000</v>
      </c>
      <c r="H390" s="10">
        <v>267006</v>
      </c>
      <c r="I390" s="10">
        <f t="shared" si="197"/>
        <v>727006</v>
      </c>
      <c r="J390" s="10">
        <v>0</v>
      </c>
      <c r="K390" s="10">
        <v>0</v>
      </c>
      <c r="L390" s="2">
        <f t="shared" si="199"/>
        <v>0</v>
      </c>
      <c r="M390" s="10">
        <v>0</v>
      </c>
      <c r="N390" s="10">
        <f>N397</f>
        <v>0</v>
      </c>
      <c r="O390" s="2">
        <f t="shared" si="201"/>
        <v>0</v>
      </c>
    </row>
    <row r="391" spans="1:15" ht="52.8" customHeight="1" x14ac:dyDescent="0.25">
      <c r="A391" s="8" t="s">
        <v>373</v>
      </c>
      <c r="B391" s="9" t="s">
        <v>189</v>
      </c>
      <c r="C391" s="9" t="s">
        <v>27</v>
      </c>
      <c r="D391" s="9" t="s">
        <v>20</v>
      </c>
      <c r="E391" s="9" t="s">
        <v>374</v>
      </c>
      <c r="F391" s="9"/>
      <c r="G391" s="10">
        <f>G392</f>
        <v>57159.1</v>
      </c>
      <c r="H391" s="10">
        <f>H392</f>
        <v>0</v>
      </c>
      <c r="I391" s="10">
        <f t="shared" si="197"/>
        <v>57159.1</v>
      </c>
      <c r="J391" s="10">
        <v>0</v>
      </c>
      <c r="K391" s="10">
        <v>0</v>
      </c>
      <c r="L391" s="2">
        <v>0</v>
      </c>
      <c r="M391" s="10">
        <v>0</v>
      </c>
      <c r="N391" s="10"/>
      <c r="O391" s="2"/>
    </row>
    <row r="392" spans="1:15" ht="52.8" customHeight="1" x14ac:dyDescent="0.25">
      <c r="A392" s="8" t="s">
        <v>31</v>
      </c>
      <c r="B392" s="9" t="s">
        <v>189</v>
      </c>
      <c r="C392" s="9" t="s">
        <v>27</v>
      </c>
      <c r="D392" s="9" t="s">
        <v>20</v>
      </c>
      <c r="E392" s="9" t="s">
        <v>374</v>
      </c>
      <c r="F392" s="9" t="s">
        <v>32</v>
      </c>
      <c r="G392" s="10">
        <f>G393</f>
        <v>57159.1</v>
      </c>
      <c r="H392" s="10">
        <f>H393</f>
        <v>0</v>
      </c>
      <c r="I392" s="10">
        <f t="shared" si="197"/>
        <v>57159.1</v>
      </c>
      <c r="J392" s="10">
        <v>0</v>
      </c>
      <c r="K392" s="10">
        <v>0</v>
      </c>
      <c r="L392" s="2">
        <v>0</v>
      </c>
      <c r="M392" s="10">
        <v>0</v>
      </c>
      <c r="N392" s="10"/>
      <c r="O392" s="2"/>
    </row>
    <row r="393" spans="1:15" ht="39.6" customHeight="1" x14ac:dyDescent="0.25">
      <c r="A393" s="8" t="s">
        <v>33</v>
      </c>
      <c r="B393" s="9" t="s">
        <v>189</v>
      </c>
      <c r="C393" s="9" t="s">
        <v>27</v>
      </c>
      <c r="D393" s="9" t="s">
        <v>20</v>
      </c>
      <c r="E393" s="9" t="s">
        <v>374</v>
      </c>
      <c r="F393" s="9" t="s">
        <v>34</v>
      </c>
      <c r="G393" s="10">
        <v>57159.1</v>
      </c>
      <c r="H393" s="10"/>
      <c r="I393" s="10">
        <f t="shared" si="197"/>
        <v>57159.1</v>
      </c>
      <c r="J393" s="10">
        <v>0</v>
      </c>
      <c r="K393" s="10">
        <v>0</v>
      </c>
      <c r="L393" s="2">
        <v>0</v>
      </c>
      <c r="M393" s="10">
        <v>0</v>
      </c>
      <c r="N393" s="10"/>
      <c r="O393" s="2"/>
    </row>
    <row r="394" spans="1:15" ht="63" customHeight="1" x14ac:dyDescent="0.25">
      <c r="A394" s="8" t="s">
        <v>385</v>
      </c>
      <c r="B394" s="9" t="s">
        <v>189</v>
      </c>
      <c r="C394" s="9" t="s">
        <v>27</v>
      </c>
      <c r="D394" s="9" t="s">
        <v>20</v>
      </c>
      <c r="E394" s="9" t="s">
        <v>386</v>
      </c>
      <c r="F394" s="9"/>
      <c r="G394" s="10">
        <f>G395</f>
        <v>0</v>
      </c>
      <c r="H394" s="10">
        <f>H395</f>
        <v>33626.1</v>
      </c>
      <c r="I394" s="10">
        <f t="shared" ref="I394:I396" si="239">G394+H394</f>
        <v>33626.1</v>
      </c>
      <c r="J394" s="10">
        <v>0</v>
      </c>
      <c r="K394" s="10">
        <v>0</v>
      </c>
      <c r="L394" s="2">
        <v>0</v>
      </c>
      <c r="M394" s="10">
        <v>0</v>
      </c>
      <c r="N394" s="10"/>
      <c r="O394" s="2"/>
    </row>
    <row r="395" spans="1:15" ht="39.6" customHeight="1" x14ac:dyDescent="0.25">
      <c r="A395" s="8" t="s">
        <v>31</v>
      </c>
      <c r="B395" s="9" t="s">
        <v>189</v>
      </c>
      <c r="C395" s="9" t="s">
        <v>27</v>
      </c>
      <c r="D395" s="9" t="s">
        <v>20</v>
      </c>
      <c r="E395" s="9" t="s">
        <v>386</v>
      </c>
      <c r="F395" s="9" t="s">
        <v>32</v>
      </c>
      <c r="G395" s="10">
        <f>G396</f>
        <v>0</v>
      </c>
      <c r="H395" s="10">
        <f>H396</f>
        <v>33626.1</v>
      </c>
      <c r="I395" s="10">
        <f t="shared" si="239"/>
        <v>33626.1</v>
      </c>
      <c r="J395" s="10">
        <v>0</v>
      </c>
      <c r="K395" s="10">
        <v>0</v>
      </c>
      <c r="L395" s="2">
        <v>0</v>
      </c>
      <c r="M395" s="10">
        <v>0</v>
      </c>
      <c r="N395" s="10"/>
      <c r="O395" s="2"/>
    </row>
    <row r="396" spans="1:15" ht="39.6" customHeight="1" x14ac:dyDescent="0.25">
      <c r="A396" s="8" t="s">
        <v>33</v>
      </c>
      <c r="B396" s="9" t="s">
        <v>189</v>
      </c>
      <c r="C396" s="9" t="s">
        <v>27</v>
      </c>
      <c r="D396" s="9" t="s">
        <v>20</v>
      </c>
      <c r="E396" s="9" t="s">
        <v>386</v>
      </c>
      <c r="F396" s="9" t="s">
        <v>34</v>
      </c>
      <c r="G396" s="10">
        <v>0</v>
      </c>
      <c r="H396" s="10">
        <v>33626.1</v>
      </c>
      <c r="I396" s="10">
        <f t="shared" si="239"/>
        <v>33626.1</v>
      </c>
      <c r="J396" s="10">
        <v>0</v>
      </c>
      <c r="K396" s="10">
        <v>0</v>
      </c>
      <c r="L396" s="2">
        <v>0</v>
      </c>
      <c r="M396" s="10">
        <v>0</v>
      </c>
      <c r="N396" s="10"/>
      <c r="O396" s="2"/>
    </row>
    <row r="397" spans="1:15" ht="37.799999999999997" customHeight="1" x14ac:dyDescent="0.25">
      <c r="A397" s="72" t="s">
        <v>192</v>
      </c>
      <c r="B397" s="42" t="s">
        <v>193</v>
      </c>
      <c r="C397" s="44"/>
      <c r="D397" s="42"/>
      <c r="E397" s="42"/>
      <c r="F397" s="42"/>
      <c r="G397" s="43">
        <f>G398+G403+G519</f>
        <v>242639167.06999999</v>
      </c>
      <c r="H397" s="43">
        <f>H398+H403+H519</f>
        <v>-6401434.3100000005</v>
      </c>
      <c r="I397" s="6">
        <f t="shared" si="197"/>
        <v>236237732.75999999</v>
      </c>
      <c r="J397" s="43">
        <f>J403+J519+J398</f>
        <v>271220390.52999997</v>
      </c>
      <c r="K397" s="43">
        <f>K403+K519+K398</f>
        <v>0</v>
      </c>
      <c r="L397" s="34">
        <f t="shared" si="199"/>
        <v>271220390.52999997</v>
      </c>
      <c r="M397" s="43">
        <f>M403+M519+M398</f>
        <v>271367358.53999996</v>
      </c>
      <c r="N397" s="6">
        <f>N398</f>
        <v>0</v>
      </c>
      <c r="O397" s="34">
        <f t="shared" si="201"/>
        <v>271367358.53999996</v>
      </c>
    </row>
    <row r="398" spans="1:15" ht="23.4" customHeight="1" x14ac:dyDescent="0.25">
      <c r="A398" s="4" t="s">
        <v>79</v>
      </c>
      <c r="B398" s="5" t="s">
        <v>193</v>
      </c>
      <c r="C398" s="7" t="s">
        <v>29</v>
      </c>
      <c r="D398" s="5"/>
      <c r="E398" s="5"/>
      <c r="F398" s="5"/>
      <c r="G398" s="6">
        <f t="shared" ref="G398:H401" si="240">G399</f>
        <v>45000</v>
      </c>
      <c r="H398" s="6">
        <f t="shared" si="240"/>
        <v>0</v>
      </c>
      <c r="I398" s="6">
        <f t="shared" si="197"/>
        <v>45000</v>
      </c>
      <c r="J398" s="6">
        <f t="shared" ref="J398:J401" si="241">J399</f>
        <v>34900</v>
      </c>
      <c r="K398" s="34">
        <v>0</v>
      </c>
      <c r="L398" s="34">
        <f t="shared" si="199"/>
        <v>34900</v>
      </c>
      <c r="M398" s="6">
        <f t="shared" ref="M398:M401" si="242">M399</f>
        <v>36300</v>
      </c>
      <c r="N398" s="34">
        <v>0</v>
      </c>
      <c r="O398" s="34">
        <f t="shared" si="201"/>
        <v>36300</v>
      </c>
    </row>
    <row r="399" spans="1:15" ht="19.2" customHeight="1" x14ac:dyDescent="0.25">
      <c r="A399" s="8" t="s">
        <v>194</v>
      </c>
      <c r="B399" s="9" t="s">
        <v>193</v>
      </c>
      <c r="C399" s="9" t="s">
        <v>29</v>
      </c>
      <c r="D399" s="9" t="s">
        <v>27</v>
      </c>
      <c r="E399" s="9"/>
      <c r="F399" s="9"/>
      <c r="G399" s="10">
        <f t="shared" si="240"/>
        <v>45000</v>
      </c>
      <c r="H399" s="10">
        <f>H400</f>
        <v>0</v>
      </c>
      <c r="I399" s="10">
        <f t="shared" si="197"/>
        <v>45000</v>
      </c>
      <c r="J399" s="10">
        <f t="shared" si="241"/>
        <v>34900</v>
      </c>
      <c r="K399" s="10">
        <f>K400</f>
        <v>0</v>
      </c>
      <c r="L399" s="2">
        <f t="shared" si="199"/>
        <v>34900</v>
      </c>
      <c r="M399" s="10">
        <f t="shared" si="242"/>
        <v>36300</v>
      </c>
      <c r="N399" s="10">
        <f>N400</f>
        <v>0</v>
      </c>
      <c r="O399" s="2">
        <f t="shared" si="201"/>
        <v>36300</v>
      </c>
    </row>
    <row r="400" spans="1:15" ht="48" customHeight="1" x14ac:dyDescent="0.25">
      <c r="A400" s="8" t="s">
        <v>195</v>
      </c>
      <c r="B400" s="9" t="s">
        <v>193</v>
      </c>
      <c r="C400" s="9" t="s">
        <v>29</v>
      </c>
      <c r="D400" s="9" t="s">
        <v>27</v>
      </c>
      <c r="E400" s="9" t="s">
        <v>297</v>
      </c>
      <c r="F400" s="9"/>
      <c r="G400" s="10">
        <f t="shared" si="240"/>
        <v>45000</v>
      </c>
      <c r="H400" s="10">
        <f>H401</f>
        <v>0</v>
      </c>
      <c r="I400" s="10">
        <f t="shared" si="197"/>
        <v>45000</v>
      </c>
      <c r="J400" s="10">
        <f t="shared" si="241"/>
        <v>34900</v>
      </c>
      <c r="K400" s="10">
        <f>K401</f>
        <v>0</v>
      </c>
      <c r="L400" s="2">
        <f t="shared" si="199"/>
        <v>34900</v>
      </c>
      <c r="M400" s="10">
        <f t="shared" si="242"/>
        <v>36300</v>
      </c>
      <c r="N400" s="10">
        <f>N401</f>
        <v>0</v>
      </c>
      <c r="O400" s="2">
        <f t="shared" si="201"/>
        <v>36300</v>
      </c>
    </row>
    <row r="401" spans="1:15" ht="46.8" customHeight="1" x14ac:dyDescent="0.25">
      <c r="A401" s="8" t="s">
        <v>114</v>
      </c>
      <c r="B401" s="9" t="s">
        <v>193</v>
      </c>
      <c r="C401" s="9" t="s">
        <v>29</v>
      </c>
      <c r="D401" s="9" t="s">
        <v>27</v>
      </c>
      <c r="E401" s="9" t="s">
        <v>297</v>
      </c>
      <c r="F401" s="9" t="s">
        <v>115</v>
      </c>
      <c r="G401" s="10">
        <f t="shared" si="240"/>
        <v>45000</v>
      </c>
      <c r="H401" s="10"/>
      <c r="I401" s="10">
        <f t="shared" si="197"/>
        <v>45000</v>
      </c>
      <c r="J401" s="10">
        <f t="shared" si="241"/>
        <v>34900</v>
      </c>
      <c r="K401" s="10">
        <f>K402+K407</f>
        <v>0</v>
      </c>
      <c r="L401" s="2">
        <f t="shared" si="199"/>
        <v>34900</v>
      </c>
      <c r="M401" s="10">
        <f t="shared" si="242"/>
        <v>36300</v>
      </c>
      <c r="N401" s="10">
        <f>N402+N407</f>
        <v>0</v>
      </c>
      <c r="O401" s="2">
        <f t="shared" si="201"/>
        <v>36300</v>
      </c>
    </row>
    <row r="402" spans="1:15" ht="19.2" customHeight="1" x14ac:dyDescent="0.25">
      <c r="A402" s="8" t="s">
        <v>116</v>
      </c>
      <c r="B402" s="9" t="s">
        <v>193</v>
      </c>
      <c r="C402" s="9" t="s">
        <v>29</v>
      </c>
      <c r="D402" s="9" t="s">
        <v>27</v>
      </c>
      <c r="E402" s="9" t="s">
        <v>297</v>
      </c>
      <c r="F402" s="9" t="s">
        <v>117</v>
      </c>
      <c r="G402" s="10">
        <v>45000</v>
      </c>
      <c r="H402" s="10">
        <v>0</v>
      </c>
      <c r="I402" s="10">
        <f t="shared" si="197"/>
        <v>45000</v>
      </c>
      <c r="J402" s="10">
        <v>34900</v>
      </c>
      <c r="K402" s="10">
        <v>0</v>
      </c>
      <c r="L402" s="2">
        <f t="shared" si="199"/>
        <v>34900</v>
      </c>
      <c r="M402" s="10">
        <v>36300</v>
      </c>
      <c r="N402" s="10">
        <f>N403+N405</f>
        <v>0</v>
      </c>
      <c r="O402" s="2">
        <f t="shared" si="201"/>
        <v>36300</v>
      </c>
    </row>
    <row r="403" spans="1:15" ht="21.6" customHeight="1" x14ac:dyDescent="0.25">
      <c r="A403" s="41" t="s">
        <v>196</v>
      </c>
      <c r="B403" s="42" t="s">
        <v>193</v>
      </c>
      <c r="C403" s="44" t="s">
        <v>112</v>
      </c>
      <c r="D403" s="42"/>
      <c r="E403" s="42"/>
      <c r="F403" s="42"/>
      <c r="G403" s="43">
        <f>G404+G434+G490+G494</f>
        <v>241091904.06999999</v>
      </c>
      <c r="H403" s="43">
        <f>H404+H434+H490+H494</f>
        <v>-5673285.3100000005</v>
      </c>
      <c r="I403" s="6">
        <f t="shared" si="197"/>
        <v>235418618.75999999</v>
      </c>
      <c r="J403" s="43">
        <f>J404+J434+J490+J494</f>
        <v>269683227.52999997</v>
      </c>
      <c r="K403" s="43">
        <f>K404+K434+K490+K494</f>
        <v>0</v>
      </c>
      <c r="L403" s="34">
        <f t="shared" si="199"/>
        <v>269683227.52999997</v>
      </c>
      <c r="M403" s="43">
        <f>M404+M434+M490+M494</f>
        <v>269828795.53999996</v>
      </c>
      <c r="N403" s="6">
        <f>N404</f>
        <v>0</v>
      </c>
      <c r="O403" s="34">
        <f t="shared" si="201"/>
        <v>269828795.53999996</v>
      </c>
    </row>
    <row r="404" spans="1:15" ht="19.8" customHeight="1" x14ac:dyDescent="0.25">
      <c r="A404" s="45" t="s">
        <v>197</v>
      </c>
      <c r="B404" s="46" t="s">
        <v>193</v>
      </c>
      <c r="C404" s="46" t="s">
        <v>112</v>
      </c>
      <c r="D404" s="46" t="s">
        <v>27</v>
      </c>
      <c r="E404" s="46"/>
      <c r="F404" s="46"/>
      <c r="G404" s="47">
        <f>G405+G408+G411+G414+G419+G422+G425+G428+G431</f>
        <v>62743840</v>
      </c>
      <c r="H404" s="47">
        <f>H405+H408+H411+H414+H419+H422+H425+H428+H431</f>
        <v>3506434.13</v>
      </c>
      <c r="I404" s="10">
        <f t="shared" si="197"/>
        <v>66250274.130000003</v>
      </c>
      <c r="J404" s="47">
        <f>J405+J408+J411+J414+J419+J422+J425+J428</f>
        <v>54672100</v>
      </c>
      <c r="K404" s="2">
        <v>0</v>
      </c>
      <c r="L404" s="2">
        <f t="shared" si="199"/>
        <v>54672100</v>
      </c>
      <c r="M404" s="47">
        <f>M405+M408+M411+M414+M419+M422+M425+M428</f>
        <v>55318800</v>
      </c>
      <c r="N404" s="2">
        <v>0</v>
      </c>
      <c r="O404" s="2">
        <f t="shared" si="201"/>
        <v>55318800</v>
      </c>
    </row>
    <row r="405" spans="1:15" ht="34.799999999999997" customHeight="1" x14ac:dyDescent="0.25">
      <c r="A405" s="15" t="s">
        <v>142</v>
      </c>
      <c r="B405" s="9" t="s">
        <v>193</v>
      </c>
      <c r="C405" s="9" t="s">
        <v>112</v>
      </c>
      <c r="D405" s="9" t="s">
        <v>27</v>
      </c>
      <c r="E405" s="9" t="s">
        <v>298</v>
      </c>
      <c r="F405" s="9"/>
      <c r="G405" s="10">
        <f t="shared" ref="G405:G406" si="243">G406</f>
        <v>10000</v>
      </c>
      <c r="H405" s="10">
        <f>H406</f>
        <v>-40</v>
      </c>
      <c r="I405" s="10">
        <f t="shared" si="197"/>
        <v>9960</v>
      </c>
      <c r="J405" s="10">
        <f t="shared" ref="J405:J406" si="244">J406</f>
        <v>10000</v>
      </c>
      <c r="K405" s="10">
        <f>K406</f>
        <v>0</v>
      </c>
      <c r="L405" s="2">
        <f t="shared" si="199"/>
        <v>10000</v>
      </c>
      <c r="M405" s="10">
        <f t="shared" ref="M405:M406" si="245">M406</f>
        <v>10000</v>
      </c>
      <c r="N405" s="10">
        <f>N406</f>
        <v>0</v>
      </c>
      <c r="O405" s="2">
        <f t="shared" si="201"/>
        <v>10000</v>
      </c>
    </row>
    <row r="406" spans="1:15" ht="52.2" customHeight="1" x14ac:dyDescent="0.25">
      <c r="A406" s="8" t="s">
        <v>119</v>
      </c>
      <c r="B406" s="9" t="s">
        <v>193</v>
      </c>
      <c r="C406" s="9" t="s">
        <v>112</v>
      </c>
      <c r="D406" s="9" t="s">
        <v>27</v>
      </c>
      <c r="E406" s="9" t="s">
        <v>298</v>
      </c>
      <c r="F406" s="9" t="s">
        <v>115</v>
      </c>
      <c r="G406" s="10">
        <f t="shared" si="243"/>
        <v>10000</v>
      </c>
      <c r="H406" s="32">
        <f>H407</f>
        <v>-40</v>
      </c>
      <c r="I406" s="10">
        <f t="shared" si="197"/>
        <v>9960</v>
      </c>
      <c r="J406" s="10">
        <f t="shared" si="244"/>
        <v>10000</v>
      </c>
      <c r="K406" s="2">
        <v>0</v>
      </c>
      <c r="L406" s="2">
        <f t="shared" si="199"/>
        <v>10000</v>
      </c>
      <c r="M406" s="10">
        <f t="shared" si="245"/>
        <v>10000</v>
      </c>
      <c r="N406" s="2">
        <v>0</v>
      </c>
      <c r="O406" s="2">
        <f t="shared" si="201"/>
        <v>10000</v>
      </c>
    </row>
    <row r="407" spans="1:15" ht="22.2" customHeight="1" x14ac:dyDescent="0.25">
      <c r="A407" s="8" t="s">
        <v>120</v>
      </c>
      <c r="B407" s="9" t="s">
        <v>193</v>
      </c>
      <c r="C407" s="9" t="s">
        <v>112</v>
      </c>
      <c r="D407" s="9" t="s">
        <v>27</v>
      </c>
      <c r="E407" s="9" t="s">
        <v>298</v>
      </c>
      <c r="F407" s="9" t="s">
        <v>117</v>
      </c>
      <c r="G407" s="10">
        <v>10000</v>
      </c>
      <c r="H407" s="10">
        <v>-40</v>
      </c>
      <c r="I407" s="10">
        <f t="shared" si="197"/>
        <v>9960</v>
      </c>
      <c r="J407" s="10">
        <v>10000</v>
      </c>
      <c r="K407" s="10">
        <f>K408</f>
        <v>0</v>
      </c>
      <c r="L407" s="2">
        <f t="shared" si="199"/>
        <v>10000</v>
      </c>
      <c r="M407" s="10">
        <v>10000</v>
      </c>
      <c r="N407" s="10">
        <f>N408</f>
        <v>0</v>
      </c>
      <c r="O407" s="2">
        <f t="shared" si="201"/>
        <v>10000</v>
      </c>
    </row>
    <row r="408" spans="1:15" ht="23.4" customHeight="1" x14ac:dyDescent="0.25">
      <c r="A408" s="8" t="s">
        <v>198</v>
      </c>
      <c r="B408" s="9" t="s">
        <v>193</v>
      </c>
      <c r="C408" s="9" t="s">
        <v>112</v>
      </c>
      <c r="D408" s="9" t="s">
        <v>27</v>
      </c>
      <c r="E408" s="9" t="s">
        <v>299</v>
      </c>
      <c r="F408" s="9"/>
      <c r="G408" s="10">
        <f t="shared" ref="G408:H409" si="246">G409</f>
        <v>9553040</v>
      </c>
      <c r="H408" s="10">
        <f>H409</f>
        <v>-348569.88</v>
      </c>
      <c r="I408" s="10">
        <f t="shared" si="197"/>
        <v>9204470.1199999992</v>
      </c>
      <c r="J408" s="10">
        <f t="shared" ref="J408:J409" si="247">J409</f>
        <v>4065300</v>
      </c>
      <c r="K408" s="10">
        <f>K409</f>
        <v>0</v>
      </c>
      <c r="L408" s="2">
        <f t="shared" si="199"/>
        <v>4065300</v>
      </c>
      <c r="M408" s="10">
        <f t="shared" ref="M408:M409" si="248">M409</f>
        <v>5712000</v>
      </c>
      <c r="N408" s="10">
        <f>N409</f>
        <v>0</v>
      </c>
      <c r="O408" s="2">
        <f t="shared" si="201"/>
        <v>5712000</v>
      </c>
    </row>
    <row r="409" spans="1:15" ht="50.4" customHeight="1" x14ac:dyDescent="0.25">
      <c r="A409" s="8" t="s">
        <v>119</v>
      </c>
      <c r="B409" s="9" t="s">
        <v>193</v>
      </c>
      <c r="C409" s="9" t="s">
        <v>112</v>
      </c>
      <c r="D409" s="9" t="s">
        <v>27</v>
      </c>
      <c r="E409" s="9" t="s">
        <v>299</v>
      </c>
      <c r="F409" s="9" t="s">
        <v>115</v>
      </c>
      <c r="G409" s="10">
        <f t="shared" si="246"/>
        <v>9553040</v>
      </c>
      <c r="H409" s="10">
        <f t="shared" si="246"/>
        <v>-348569.88</v>
      </c>
      <c r="I409" s="10">
        <f t="shared" si="197"/>
        <v>9204470.1199999992</v>
      </c>
      <c r="J409" s="10">
        <f t="shared" si="247"/>
        <v>4065300</v>
      </c>
      <c r="K409" s="2">
        <v>0</v>
      </c>
      <c r="L409" s="2">
        <f t="shared" si="199"/>
        <v>4065300</v>
      </c>
      <c r="M409" s="10">
        <f t="shared" si="248"/>
        <v>5712000</v>
      </c>
      <c r="N409" s="2">
        <v>0</v>
      </c>
      <c r="O409" s="2">
        <f t="shared" si="201"/>
        <v>5712000</v>
      </c>
    </row>
    <row r="410" spans="1:15" ht="25.2" customHeight="1" x14ac:dyDescent="0.25">
      <c r="A410" s="8" t="s">
        <v>116</v>
      </c>
      <c r="B410" s="9" t="s">
        <v>193</v>
      </c>
      <c r="C410" s="9" t="s">
        <v>112</v>
      </c>
      <c r="D410" s="9" t="s">
        <v>27</v>
      </c>
      <c r="E410" s="9" t="s">
        <v>299</v>
      </c>
      <c r="F410" s="9" t="s">
        <v>117</v>
      </c>
      <c r="G410" s="47">
        <v>9553040</v>
      </c>
      <c r="H410" s="10">
        <v>-348569.88</v>
      </c>
      <c r="I410" s="10">
        <f t="shared" si="197"/>
        <v>9204470.1199999992</v>
      </c>
      <c r="J410" s="10">
        <v>4065300</v>
      </c>
      <c r="K410" s="2">
        <v>0</v>
      </c>
      <c r="L410" s="2">
        <f t="shared" si="199"/>
        <v>4065300</v>
      </c>
      <c r="M410" s="10">
        <v>5712000</v>
      </c>
      <c r="N410" s="2">
        <v>0</v>
      </c>
      <c r="O410" s="2">
        <f t="shared" si="201"/>
        <v>5712000</v>
      </c>
    </row>
    <row r="411" spans="1:15" ht="287.39999999999998" customHeight="1" x14ac:dyDescent="0.25">
      <c r="A411" s="8" t="s">
        <v>199</v>
      </c>
      <c r="B411" s="9" t="s">
        <v>193</v>
      </c>
      <c r="C411" s="9" t="s">
        <v>112</v>
      </c>
      <c r="D411" s="9" t="s">
        <v>27</v>
      </c>
      <c r="E411" s="9" t="s">
        <v>300</v>
      </c>
      <c r="F411" s="9"/>
      <c r="G411" s="10">
        <f t="shared" ref="G411:H412" si="249">G412</f>
        <v>50682000</v>
      </c>
      <c r="H411" s="10">
        <f t="shared" si="249"/>
        <v>3578437.07</v>
      </c>
      <c r="I411" s="10">
        <f t="shared" si="197"/>
        <v>54260437.07</v>
      </c>
      <c r="J411" s="10">
        <f t="shared" ref="J411:J412" si="250">J412</f>
        <v>48078000</v>
      </c>
      <c r="K411" s="10">
        <f t="shared" ref="K411:K414" si="251">K412</f>
        <v>0</v>
      </c>
      <c r="L411" s="2">
        <f t="shared" si="199"/>
        <v>48078000</v>
      </c>
      <c r="M411" s="10">
        <f t="shared" ref="M411:M412" si="252">M412</f>
        <v>48078000</v>
      </c>
      <c r="N411" s="10">
        <f t="shared" ref="N411:N414" si="253">N412</f>
        <v>0</v>
      </c>
      <c r="O411" s="2">
        <f t="shared" si="201"/>
        <v>48078000</v>
      </c>
    </row>
    <row r="412" spans="1:15" ht="48.6" customHeight="1" x14ac:dyDescent="0.25">
      <c r="A412" s="8" t="s">
        <v>119</v>
      </c>
      <c r="B412" s="9" t="s">
        <v>193</v>
      </c>
      <c r="C412" s="9" t="s">
        <v>112</v>
      </c>
      <c r="D412" s="9" t="s">
        <v>27</v>
      </c>
      <c r="E412" s="9" t="s">
        <v>300</v>
      </c>
      <c r="F412" s="9" t="s">
        <v>115</v>
      </c>
      <c r="G412" s="10">
        <f t="shared" si="249"/>
        <v>50682000</v>
      </c>
      <c r="H412" s="10">
        <f t="shared" ref="H412:H414" si="254">H413</f>
        <v>3578437.07</v>
      </c>
      <c r="I412" s="10">
        <f t="shared" si="197"/>
        <v>54260437.07</v>
      </c>
      <c r="J412" s="10">
        <f t="shared" si="250"/>
        <v>48078000</v>
      </c>
      <c r="K412" s="10">
        <f t="shared" si="251"/>
        <v>0</v>
      </c>
      <c r="L412" s="2">
        <f t="shared" si="199"/>
        <v>48078000</v>
      </c>
      <c r="M412" s="10">
        <f t="shared" si="252"/>
        <v>48078000</v>
      </c>
      <c r="N412" s="10">
        <f t="shared" si="253"/>
        <v>0</v>
      </c>
      <c r="O412" s="2">
        <f t="shared" si="201"/>
        <v>48078000</v>
      </c>
    </row>
    <row r="413" spans="1:15" ht="19.2" customHeight="1" x14ac:dyDescent="0.25">
      <c r="A413" s="8" t="s">
        <v>116</v>
      </c>
      <c r="B413" s="9" t="s">
        <v>193</v>
      </c>
      <c r="C413" s="9" t="s">
        <v>112</v>
      </c>
      <c r="D413" s="9" t="s">
        <v>27</v>
      </c>
      <c r="E413" s="9" t="s">
        <v>300</v>
      </c>
      <c r="F413" s="9" t="s">
        <v>117</v>
      </c>
      <c r="G413" s="47">
        <v>50682000</v>
      </c>
      <c r="H413" s="10">
        <v>3578437.07</v>
      </c>
      <c r="I413" s="10">
        <f t="shared" si="197"/>
        <v>54260437.07</v>
      </c>
      <c r="J413" s="10">
        <v>48078000</v>
      </c>
      <c r="K413" s="10">
        <f t="shared" si="251"/>
        <v>0</v>
      </c>
      <c r="L413" s="2">
        <f t="shared" si="199"/>
        <v>48078000</v>
      </c>
      <c r="M413" s="10">
        <v>48078000</v>
      </c>
      <c r="N413" s="10">
        <f t="shared" si="253"/>
        <v>0</v>
      </c>
      <c r="O413" s="2">
        <f t="shared" si="201"/>
        <v>48078000</v>
      </c>
    </row>
    <row r="414" spans="1:15" ht="130.80000000000001" customHeight="1" x14ac:dyDescent="0.25">
      <c r="A414" s="8" t="s">
        <v>200</v>
      </c>
      <c r="B414" s="9" t="s">
        <v>193</v>
      </c>
      <c r="C414" s="9" t="s">
        <v>112</v>
      </c>
      <c r="D414" s="9" t="s">
        <v>27</v>
      </c>
      <c r="E414" s="9" t="s">
        <v>301</v>
      </c>
      <c r="F414" s="9"/>
      <c r="G414" s="10">
        <f>G415+G417</f>
        <v>958800</v>
      </c>
      <c r="H414" s="10">
        <f>H415+H417</f>
        <v>-69900</v>
      </c>
      <c r="I414" s="10">
        <f t="shared" ref="I414:I484" si="255">G414+H414</f>
        <v>888900</v>
      </c>
      <c r="J414" s="10">
        <f>J415+J417</f>
        <v>958800</v>
      </c>
      <c r="K414" s="10">
        <f t="shared" si="251"/>
        <v>0</v>
      </c>
      <c r="L414" s="2">
        <f t="shared" ref="L414:L483" si="256">J414+K414</f>
        <v>958800</v>
      </c>
      <c r="M414" s="10">
        <f>M415+M417</f>
        <v>958800</v>
      </c>
      <c r="N414" s="10">
        <f t="shared" si="253"/>
        <v>0</v>
      </c>
      <c r="O414" s="2">
        <f t="shared" ref="O414:O483" si="257">M414+N414</f>
        <v>958800</v>
      </c>
    </row>
    <row r="415" spans="1:15" ht="36.6" customHeight="1" x14ac:dyDescent="0.25">
      <c r="A415" s="8" t="s">
        <v>122</v>
      </c>
      <c r="B415" s="9" t="s">
        <v>193</v>
      </c>
      <c r="C415" s="9" t="s">
        <v>112</v>
      </c>
      <c r="D415" s="9" t="s">
        <v>27</v>
      </c>
      <c r="E415" s="9" t="s">
        <v>301</v>
      </c>
      <c r="F415" s="9" t="s">
        <v>123</v>
      </c>
      <c r="G415" s="10">
        <f>G416</f>
        <v>132800</v>
      </c>
      <c r="H415" s="32">
        <f>H416</f>
        <v>5100</v>
      </c>
      <c r="I415" s="10">
        <f t="shared" si="255"/>
        <v>137900</v>
      </c>
      <c r="J415" s="10">
        <f>J416</f>
        <v>132800</v>
      </c>
      <c r="K415" s="2">
        <v>0</v>
      </c>
      <c r="L415" s="2">
        <f t="shared" si="256"/>
        <v>132800</v>
      </c>
      <c r="M415" s="10">
        <f>M416</f>
        <v>132800</v>
      </c>
      <c r="N415" s="2">
        <v>0</v>
      </c>
      <c r="O415" s="2">
        <f t="shared" si="257"/>
        <v>132800</v>
      </c>
    </row>
    <row r="416" spans="1:15" ht="36.6" customHeight="1" x14ac:dyDescent="0.3">
      <c r="A416" s="8" t="s">
        <v>124</v>
      </c>
      <c r="B416" s="9" t="s">
        <v>193</v>
      </c>
      <c r="C416" s="9" t="s">
        <v>112</v>
      </c>
      <c r="D416" s="9" t="s">
        <v>27</v>
      </c>
      <c r="E416" s="9" t="s">
        <v>301</v>
      </c>
      <c r="F416" s="9" t="s">
        <v>125</v>
      </c>
      <c r="G416" s="76">
        <v>132800</v>
      </c>
      <c r="H416" s="10">
        <v>5100</v>
      </c>
      <c r="I416" s="10">
        <f t="shared" si="255"/>
        <v>137900</v>
      </c>
      <c r="J416" s="51">
        <v>132800</v>
      </c>
      <c r="K416" s="10">
        <f>K417+K441+K500+K504</f>
        <v>0</v>
      </c>
      <c r="L416" s="2">
        <f t="shared" si="256"/>
        <v>132800</v>
      </c>
      <c r="M416" s="51">
        <v>132800</v>
      </c>
      <c r="N416" s="10">
        <f>N417+N441+N500+N504</f>
        <v>0</v>
      </c>
      <c r="O416" s="2">
        <f t="shared" si="257"/>
        <v>132800</v>
      </c>
    </row>
    <row r="417" spans="1:15" ht="50.4" customHeight="1" x14ac:dyDescent="0.25">
      <c r="A417" s="8" t="s">
        <v>119</v>
      </c>
      <c r="B417" s="9" t="s">
        <v>193</v>
      </c>
      <c r="C417" s="9" t="s">
        <v>112</v>
      </c>
      <c r="D417" s="9" t="s">
        <v>27</v>
      </c>
      <c r="E417" s="9" t="s">
        <v>301</v>
      </c>
      <c r="F417" s="9" t="s">
        <v>115</v>
      </c>
      <c r="G417" s="10">
        <f>G418</f>
        <v>826000</v>
      </c>
      <c r="H417" s="10">
        <f>H418</f>
        <v>-75000</v>
      </c>
      <c r="I417" s="10">
        <f t="shared" si="255"/>
        <v>751000</v>
      </c>
      <c r="J417" s="10">
        <f>J418</f>
        <v>826000</v>
      </c>
      <c r="K417" s="10">
        <f>K418</f>
        <v>0</v>
      </c>
      <c r="L417" s="2">
        <f t="shared" si="256"/>
        <v>826000</v>
      </c>
      <c r="M417" s="10">
        <f>M418</f>
        <v>826000</v>
      </c>
      <c r="N417" s="10">
        <f>N418</f>
        <v>0</v>
      </c>
      <c r="O417" s="2">
        <f t="shared" si="257"/>
        <v>826000</v>
      </c>
    </row>
    <row r="418" spans="1:15" ht="23.4" customHeight="1" x14ac:dyDescent="0.25">
      <c r="A418" s="8" t="s">
        <v>116</v>
      </c>
      <c r="B418" s="9" t="s">
        <v>193</v>
      </c>
      <c r="C418" s="9" t="s">
        <v>112</v>
      </c>
      <c r="D418" s="9" t="s">
        <v>27</v>
      </c>
      <c r="E418" s="9" t="s">
        <v>301</v>
      </c>
      <c r="F418" s="9" t="s">
        <v>117</v>
      </c>
      <c r="G418" s="76">
        <v>826000</v>
      </c>
      <c r="H418" s="10">
        <v>-75000</v>
      </c>
      <c r="I418" s="10">
        <f t="shared" si="255"/>
        <v>751000</v>
      </c>
      <c r="J418" s="76">
        <v>826000</v>
      </c>
      <c r="K418" s="10">
        <f>K419</f>
        <v>0</v>
      </c>
      <c r="L418" s="2">
        <f t="shared" si="256"/>
        <v>826000</v>
      </c>
      <c r="M418" s="76">
        <v>826000</v>
      </c>
      <c r="N418" s="10">
        <f>N419</f>
        <v>0</v>
      </c>
      <c r="O418" s="2">
        <f t="shared" si="257"/>
        <v>826000</v>
      </c>
    </row>
    <row r="419" spans="1:15" ht="34.799999999999997" customHeight="1" x14ac:dyDescent="0.25">
      <c r="A419" s="8" t="s">
        <v>201</v>
      </c>
      <c r="B419" s="9" t="s">
        <v>193</v>
      </c>
      <c r="C419" s="9" t="s">
        <v>112</v>
      </c>
      <c r="D419" s="9" t="s">
        <v>27</v>
      </c>
      <c r="E419" s="9" t="s">
        <v>302</v>
      </c>
      <c r="F419" s="9"/>
      <c r="G419" s="10">
        <f t="shared" ref="G419:G420" si="258">G420</f>
        <v>10000</v>
      </c>
      <c r="H419" s="10">
        <f>H420</f>
        <v>0</v>
      </c>
      <c r="I419" s="10">
        <f t="shared" si="255"/>
        <v>10000</v>
      </c>
      <c r="J419" s="10">
        <f t="shared" ref="J419:J420" si="259">J420</f>
        <v>10000</v>
      </c>
      <c r="K419" s="10">
        <f>K420</f>
        <v>0</v>
      </c>
      <c r="L419" s="2">
        <f t="shared" si="256"/>
        <v>10000</v>
      </c>
      <c r="M419" s="10">
        <f t="shared" ref="M419:M420" si="260">M420</f>
        <v>10000</v>
      </c>
      <c r="N419" s="10">
        <f>N420</f>
        <v>0</v>
      </c>
      <c r="O419" s="2">
        <f t="shared" si="257"/>
        <v>10000</v>
      </c>
    </row>
    <row r="420" spans="1:15" ht="48.6" customHeight="1" x14ac:dyDescent="0.25">
      <c r="A420" s="8" t="s">
        <v>119</v>
      </c>
      <c r="B420" s="9" t="s">
        <v>193</v>
      </c>
      <c r="C420" s="9" t="s">
        <v>112</v>
      </c>
      <c r="D420" s="9" t="s">
        <v>27</v>
      </c>
      <c r="E420" s="9" t="s">
        <v>302</v>
      </c>
      <c r="F420" s="9" t="s">
        <v>115</v>
      </c>
      <c r="G420" s="10">
        <f t="shared" si="258"/>
        <v>10000</v>
      </c>
      <c r="H420" s="32">
        <v>0</v>
      </c>
      <c r="I420" s="10">
        <f t="shared" si="255"/>
        <v>10000</v>
      </c>
      <c r="J420" s="10">
        <f t="shared" si="259"/>
        <v>10000</v>
      </c>
      <c r="K420" s="2">
        <v>0</v>
      </c>
      <c r="L420" s="2">
        <f t="shared" si="256"/>
        <v>10000</v>
      </c>
      <c r="M420" s="10">
        <f t="shared" si="260"/>
        <v>10000</v>
      </c>
      <c r="N420" s="2">
        <v>0</v>
      </c>
      <c r="O420" s="2">
        <f t="shared" si="257"/>
        <v>10000</v>
      </c>
    </row>
    <row r="421" spans="1:15" ht="30" customHeight="1" x14ac:dyDescent="0.25">
      <c r="A421" s="8" t="s">
        <v>116</v>
      </c>
      <c r="B421" s="9" t="s">
        <v>193</v>
      </c>
      <c r="C421" s="9" t="s">
        <v>112</v>
      </c>
      <c r="D421" s="9" t="s">
        <v>27</v>
      </c>
      <c r="E421" s="9" t="s">
        <v>302</v>
      </c>
      <c r="F421" s="9" t="s">
        <v>117</v>
      </c>
      <c r="G421" s="10">
        <v>10000</v>
      </c>
      <c r="H421" s="10">
        <v>0</v>
      </c>
      <c r="I421" s="10">
        <f t="shared" si="255"/>
        <v>10000</v>
      </c>
      <c r="J421" s="10">
        <v>10000</v>
      </c>
      <c r="K421" s="10">
        <f>K422</f>
        <v>0</v>
      </c>
      <c r="L421" s="2">
        <f t="shared" si="256"/>
        <v>10000</v>
      </c>
      <c r="M421" s="10">
        <v>10000</v>
      </c>
      <c r="N421" s="10">
        <f>N422</f>
        <v>0</v>
      </c>
      <c r="O421" s="2">
        <f t="shared" si="257"/>
        <v>10000</v>
      </c>
    </row>
    <row r="422" spans="1:15" ht="85.2" customHeight="1" x14ac:dyDescent="0.25">
      <c r="A422" s="8" t="s">
        <v>202</v>
      </c>
      <c r="B422" s="9" t="s">
        <v>193</v>
      </c>
      <c r="C422" s="9" t="s">
        <v>112</v>
      </c>
      <c r="D422" s="9" t="s">
        <v>27</v>
      </c>
      <c r="E422" s="9" t="s">
        <v>303</v>
      </c>
      <c r="F422" s="9"/>
      <c r="G422" s="10">
        <f t="shared" ref="G422:H423" si="261">G423</f>
        <v>30000</v>
      </c>
      <c r="H422" s="10">
        <f>H423</f>
        <v>0</v>
      </c>
      <c r="I422" s="10">
        <f t="shared" si="255"/>
        <v>30000</v>
      </c>
      <c r="J422" s="10">
        <f t="shared" ref="J422:J423" si="262">J423</f>
        <v>50000</v>
      </c>
      <c r="K422" s="10">
        <f>K423</f>
        <v>0</v>
      </c>
      <c r="L422" s="2">
        <f t="shared" si="256"/>
        <v>50000</v>
      </c>
      <c r="M422" s="10">
        <f t="shared" ref="M422:M423" si="263">M423</f>
        <v>50000</v>
      </c>
      <c r="N422" s="10">
        <f>N423</f>
        <v>0</v>
      </c>
      <c r="O422" s="2">
        <f t="shared" si="257"/>
        <v>50000</v>
      </c>
    </row>
    <row r="423" spans="1:15" ht="52.8" customHeight="1" x14ac:dyDescent="0.25">
      <c r="A423" s="8" t="s">
        <v>119</v>
      </c>
      <c r="B423" s="9" t="s">
        <v>193</v>
      </c>
      <c r="C423" s="9" t="s">
        <v>112</v>
      </c>
      <c r="D423" s="9" t="s">
        <v>27</v>
      </c>
      <c r="E423" s="9" t="s">
        <v>303</v>
      </c>
      <c r="F423" s="9" t="s">
        <v>115</v>
      </c>
      <c r="G423" s="10">
        <f t="shared" si="261"/>
        <v>30000</v>
      </c>
      <c r="H423" s="10">
        <f t="shared" si="261"/>
        <v>0</v>
      </c>
      <c r="I423" s="10">
        <f t="shared" si="255"/>
        <v>30000</v>
      </c>
      <c r="J423" s="10">
        <f t="shared" si="262"/>
        <v>50000</v>
      </c>
      <c r="K423" s="2">
        <v>0</v>
      </c>
      <c r="L423" s="2">
        <f t="shared" si="256"/>
        <v>50000</v>
      </c>
      <c r="M423" s="10">
        <f t="shared" si="263"/>
        <v>50000</v>
      </c>
      <c r="N423" s="2">
        <v>0</v>
      </c>
      <c r="O423" s="2">
        <f t="shared" si="257"/>
        <v>50000</v>
      </c>
    </row>
    <row r="424" spans="1:15" ht="21" customHeight="1" x14ac:dyDescent="0.25">
      <c r="A424" s="8" t="s">
        <v>116</v>
      </c>
      <c r="B424" s="9" t="s">
        <v>193</v>
      </c>
      <c r="C424" s="9" t="s">
        <v>112</v>
      </c>
      <c r="D424" s="9" t="s">
        <v>27</v>
      </c>
      <c r="E424" s="9" t="s">
        <v>303</v>
      </c>
      <c r="F424" s="9" t="s">
        <v>117</v>
      </c>
      <c r="G424" s="10">
        <v>30000</v>
      </c>
      <c r="H424" s="10">
        <v>0</v>
      </c>
      <c r="I424" s="10">
        <f t="shared" si="255"/>
        <v>30000</v>
      </c>
      <c r="J424" s="10">
        <v>50000</v>
      </c>
      <c r="K424" s="10">
        <f>K425</f>
        <v>0</v>
      </c>
      <c r="L424" s="2">
        <f t="shared" si="256"/>
        <v>50000</v>
      </c>
      <c r="M424" s="10">
        <v>50000</v>
      </c>
      <c r="N424" s="10">
        <f>N425</f>
        <v>0</v>
      </c>
      <c r="O424" s="2">
        <f t="shared" si="257"/>
        <v>50000</v>
      </c>
    </row>
    <row r="425" spans="1:15" ht="34.799999999999997" customHeight="1" x14ac:dyDescent="0.25">
      <c r="A425" s="15" t="s">
        <v>203</v>
      </c>
      <c r="B425" s="9" t="s">
        <v>193</v>
      </c>
      <c r="C425" s="9" t="s">
        <v>112</v>
      </c>
      <c r="D425" s="9" t="s">
        <v>27</v>
      </c>
      <c r="E425" s="9" t="s">
        <v>304</v>
      </c>
      <c r="F425" s="9"/>
      <c r="G425" s="27">
        <f t="shared" ref="G425:G426" si="264">G426</f>
        <v>1500000</v>
      </c>
      <c r="H425" s="10">
        <f>H426</f>
        <v>346506.94</v>
      </c>
      <c r="I425" s="10">
        <f t="shared" si="255"/>
        <v>1846506.94</v>
      </c>
      <c r="J425" s="27">
        <f t="shared" ref="J425:J426" si="265">J426</f>
        <v>1500000</v>
      </c>
      <c r="K425" s="10">
        <f>K426</f>
        <v>0</v>
      </c>
      <c r="L425" s="2">
        <f t="shared" si="256"/>
        <v>1500000</v>
      </c>
      <c r="M425" s="27">
        <f t="shared" ref="M425:M426" si="266">M426</f>
        <v>500000</v>
      </c>
      <c r="N425" s="10">
        <f>N426</f>
        <v>0</v>
      </c>
      <c r="O425" s="2">
        <f t="shared" si="257"/>
        <v>500000</v>
      </c>
    </row>
    <row r="426" spans="1:15" ht="51.6" customHeight="1" x14ac:dyDescent="0.25">
      <c r="A426" s="8" t="s">
        <v>114</v>
      </c>
      <c r="B426" s="9" t="s">
        <v>193</v>
      </c>
      <c r="C426" s="9" t="s">
        <v>112</v>
      </c>
      <c r="D426" s="9" t="s">
        <v>27</v>
      </c>
      <c r="E426" s="9" t="s">
        <v>304</v>
      </c>
      <c r="F426" s="9" t="s">
        <v>115</v>
      </c>
      <c r="G426" s="27">
        <f t="shared" si="264"/>
        <v>1500000</v>
      </c>
      <c r="H426" s="32">
        <f>H427</f>
        <v>346506.94</v>
      </c>
      <c r="I426" s="10">
        <f t="shared" si="255"/>
        <v>1846506.94</v>
      </c>
      <c r="J426" s="27">
        <f t="shared" si="265"/>
        <v>1500000</v>
      </c>
      <c r="K426" s="2">
        <v>0</v>
      </c>
      <c r="L426" s="2">
        <f t="shared" si="256"/>
        <v>1500000</v>
      </c>
      <c r="M426" s="27">
        <f t="shared" si="266"/>
        <v>500000</v>
      </c>
      <c r="N426" s="2">
        <v>0</v>
      </c>
      <c r="O426" s="2">
        <f t="shared" si="257"/>
        <v>500000</v>
      </c>
    </row>
    <row r="427" spans="1:15" ht="21.6" customHeight="1" x14ac:dyDescent="0.25">
      <c r="A427" s="8" t="s">
        <v>116</v>
      </c>
      <c r="B427" s="9" t="s">
        <v>193</v>
      </c>
      <c r="C427" s="9" t="s">
        <v>112</v>
      </c>
      <c r="D427" s="9" t="s">
        <v>27</v>
      </c>
      <c r="E427" s="9" t="s">
        <v>304</v>
      </c>
      <c r="F427" s="9" t="s">
        <v>117</v>
      </c>
      <c r="G427" s="27">
        <v>1500000</v>
      </c>
      <c r="H427" s="10">
        <v>346506.94</v>
      </c>
      <c r="I427" s="10">
        <f t="shared" si="255"/>
        <v>1846506.94</v>
      </c>
      <c r="J427" s="27">
        <v>1500000</v>
      </c>
      <c r="K427" s="10">
        <f>K428+K430</f>
        <v>0</v>
      </c>
      <c r="L427" s="2">
        <f t="shared" si="256"/>
        <v>1500000</v>
      </c>
      <c r="M427" s="27">
        <v>500000</v>
      </c>
      <c r="N427" s="10">
        <f>N428+N430</f>
        <v>0</v>
      </c>
      <c r="O427" s="2">
        <f t="shared" si="257"/>
        <v>500000</v>
      </c>
    </row>
    <row r="428" spans="1:15" ht="48.6" customHeight="1" x14ac:dyDescent="0.25">
      <c r="A428" s="8" t="s">
        <v>204</v>
      </c>
      <c r="B428" s="9" t="s">
        <v>193</v>
      </c>
      <c r="C428" s="9" t="s">
        <v>112</v>
      </c>
      <c r="D428" s="9" t="s">
        <v>27</v>
      </c>
      <c r="E428" s="9" t="s">
        <v>305</v>
      </c>
      <c r="F428" s="9"/>
      <c r="G428" s="27">
        <f t="shared" ref="G428:H429" si="267">G429</f>
        <v>0</v>
      </c>
      <c r="H428" s="10">
        <f>H429</f>
        <v>0</v>
      </c>
      <c r="I428" s="10">
        <f t="shared" si="255"/>
        <v>0</v>
      </c>
      <c r="J428" s="27">
        <f t="shared" ref="J428:J429" si="268">J429</f>
        <v>0</v>
      </c>
      <c r="K428" s="10">
        <f>K429</f>
        <v>0</v>
      </c>
      <c r="L428" s="2">
        <f t="shared" si="256"/>
        <v>0</v>
      </c>
      <c r="M428" s="27">
        <f t="shared" ref="M428:M429" si="269">M429</f>
        <v>0</v>
      </c>
      <c r="N428" s="10">
        <f>N429</f>
        <v>0</v>
      </c>
      <c r="O428" s="2">
        <f t="shared" si="257"/>
        <v>0</v>
      </c>
    </row>
    <row r="429" spans="1:15" ht="52.8" customHeight="1" x14ac:dyDescent="0.25">
      <c r="A429" s="8" t="s">
        <v>119</v>
      </c>
      <c r="B429" s="9" t="s">
        <v>193</v>
      </c>
      <c r="C429" s="9" t="s">
        <v>112</v>
      </c>
      <c r="D429" s="9" t="s">
        <v>27</v>
      </c>
      <c r="E429" s="9" t="s">
        <v>305</v>
      </c>
      <c r="F429" s="9" t="s">
        <v>115</v>
      </c>
      <c r="G429" s="27">
        <f t="shared" si="267"/>
        <v>0</v>
      </c>
      <c r="H429" s="27">
        <f t="shared" si="267"/>
        <v>0</v>
      </c>
      <c r="I429" s="10">
        <f t="shared" si="255"/>
        <v>0</v>
      </c>
      <c r="J429" s="27">
        <f t="shared" si="268"/>
        <v>0</v>
      </c>
      <c r="K429" s="2">
        <v>0</v>
      </c>
      <c r="L429" s="2">
        <f t="shared" si="256"/>
        <v>0</v>
      </c>
      <c r="M429" s="27">
        <f t="shared" si="269"/>
        <v>0</v>
      </c>
      <c r="N429" s="2">
        <v>0</v>
      </c>
      <c r="O429" s="2">
        <f t="shared" si="257"/>
        <v>0</v>
      </c>
    </row>
    <row r="430" spans="1:15" ht="22.8" customHeight="1" x14ac:dyDescent="0.25">
      <c r="A430" s="8" t="s">
        <v>116</v>
      </c>
      <c r="B430" s="9" t="s">
        <v>193</v>
      </c>
      <c r="C430" s="9" t="s">
        <v>112</v>
      </c>
      <c r="D430" s="9" t="s">
        <v>27</v>
      </c>
      <c r="E430" s="9" t="s">
        <v>305</v>
      </c>
      <c r="F430" s="9" t="s">
        <v>117</v>
      </c>
      <c r="G430" s="27">
        <v>0</v>
      </c>
      <c r="H430" s="10">
        <v>0</v>
      </c>
      <c r="I430" s="10">
        <f t="shared" si="255"/>
        <v>0</v>
      </c>
      <c r="J430" s="27">
        <v>0</v>
      </c>
      <c r="K430" s="10">
        <v>0</v>
      </c>
      <c r="L430" s="2">
        <f t="shared" si="256"/>
        <v>0</v>
      </c>
      <c r="M430" s="27">
        <v>0</v>
      </c>
      <c r="N430" s="10">
        <v>0</v>
      </c>
      <c r="O430" s="2">
        <f t="shared" si="257"/>
        <v>0</v>
      </c>
    </row>
    <row r="431" spans="1:15" ht="36.6" customHeight="1" x14ac:dyDescent="0.25">
      <c r="A431" s="8" t="s">
        <v>325</v>
      </c>
      <c r="B431" s="9" t="s">
        <v>193</v>
      </c>
      <c r="C431" s="9" t="s">
        <v>112</v>
      </c>
      <c r="D431" s="46" t="s">
        <v>27</v>
      </c>
      <c r="E431" s="9" t="s">
        <v>326</v>
      </c>
      <c r="F431" s="58"/>
      <c r="G431" s="27">
        <f>G432</f>
        <v>0</v>
      </c>
      <c r="H431" s="10">
        <f>H432</f>
        <v>0</v>
      </c>
      <c r="I431" s="10">
        <f t="shared" si="255"/>
        <v>0</v>
      </c>
      <c r="J431" s="27"/>
      <c r="K431" s="57"/>
      <c r="L431" s="2"/>
      <c r="M431" s="27"/>
      <c r="N431" s="57"/>
      <c r="O431" s="2"/>
    </row>
    <row r="432" spans="1:15" ht="55.8" customHeight="1" x14ac:dyDescent="0.25">
      <c r="A432" s="8" t="s">
        <v>119</v>
      </c>
      <c r="B432" s="9" t="s">
        <v>193</v>
      </c>
      <c r="C432" s="9" t="s">
        <v>112</v>
      </c>
      <c r="D432" s="46" t="s">
        <v>27</v>
      </c>
      <c r="E432" s="9" t="s">
        <v>326</v>
      </c>
      <c r="F432" s="58">
        <v>600</v>
      </c>
      <c r="G432" s="27">
        <f>G433</f>
        <v>0</v>
      </c>
      <c r="H432" s="10">
        <f>H433</f>
        <v>0</v>
      </c>
      <c r="I432" s="10">
        <f t="shared" si="255"/>
        <v>0</v>
      </c>
      <c r="J432" s="27"/>
      <c r="K432" s="57"/>
      <c r="L432" s="2"/>
      <c r="M432" s="27"/>
      <c r="N432" s="57"/>
      <c r="O432" s="2"/>
    </row>
    <row r="433" spans="1:15" ht="24.6" customHeight="1" x14ac:dyDescent="0.25">
      <c r="A433" s="8" t="s">
        <v>116</v>
      </c>
      <c r="B433" s="9" t="s">
        <v>193</v>
      </c>
      <c r="C433" s="9" t="s">
        <v>112</v>
      </c>
      <c r="D433" s="46" t="s">
        <v>27</v>
      </c>
      <c r="E433" s="9" t="s">
        <v>326</v>
      </c>
      <c r="F433" s="58">
        <v>610</v>
      </c>
      <c r="G433" s="27">
        <v>0</v>
      </c>
      <c r="H433" s="10">
        <v>0</v>
      </c>
      <c r="I433" s="10">
        <f t="shared" si="255"/>
        <v>0</v>
      </c>
      <c r="J433" s="27"/>
      <c r="K433" s="57"/>
      <c r="L433" s="2"/>
      <c r="M433" s="27"/>
      <c r="N433" s="57"/>
      <c r="O433" s="2"/>
    </row>
    <row r="434" spans="1:15" ht="19.8" customHeight="1" x14ac:dyDescent="0.25">
      <c r="A434" s="8" t="s">
        <v>205</v>
      </c>
      <c r="B434" s="9" t="s">
        <v>193</v>
      </c>
      <c r="C434" s="9" t="s">
        <v>112</v>
      </c>
      <c r="D434" s="9" t="s">
        <v>65</v>
      </c>
      <c r="E434" s="9"/>
      <c r="F434" s="9"/>
      <c r="G434" s="10">
        <f>G435+G438+G441+G444+G447+G452+G457+G460+G463+G481+G487+G466+G484+G475+G478+G469+G472</f>
        <v>167115955.40000001</v>
      </c>
      <c r="H434" s="10">
        <f>H435+H438+H441+H444+H447+H452+H457+H460+H463+H481+H487+H466+H484+H475+H478+H469+H472</f>
        <v>-9441970.2400000002</v>
      </c>
      <c r="I434" s="10">
        <f t="shared" si="255"/>
        <v>157673985.16</v>
      </c>
      <c r="J434" s="10">
        <f>J435+J438+J441+J444+J447+J452+J457+J460+J463+J481+J487+J466+J469+J472</f>
        <v>203741086.52999997</v>
      </c>
      <c r="K434" s="10">
        <f>K435+K438+K441+K444+K447+K452+K457+K460+K463+K481+K487+K466+K469+K472</f>
        <v>0</v>
      </c>
      <c r="L434" s="2">
        <f t="shared" si="256"/>
        <v>203741086.52999997</v>
      </c>
      <c r="M434" s="10">
        <f>M435+M438+M441+M444+M447+M452+M457+M460+M463+M481+M487+M466+M469+M472</f>
        <v>203182861.53999996</v>
      </c>
      <c r="N434" s="2">
        <v>0</v>
      </c>
      <c r="O434" s="2">
        <f t="shared" si="257"/>
        <v>203182861.53999996</v>
      </c>
    </row>
    <row r="435" spans="1:15" ht="34.799999999999997" customHeight="1" x14ac:dyDescent="0.25">
      <c r="A435" s="8" t="s">
        <v>206</v>
      </c>
      <c r="B435" s="9" t="s">
        <v>193</v>
      </c>
      <c r="C435" s="9" t="s">
        <v>112</v>
      </c>
      <c r="D435" s="9" t="s">
        <v>65</v>
      </c>
      <c r="E435" s="9" t="s">
        <v>298</v>
      </c>
      <c r="F435" s="9"/>
      <c r="G435" s="10">
        <f t="shared" ref="G435:G436" si="270">G436</f>
        <v>30000</v>
      </c>
      <c r="H435" s="10">
        <f>H436</f>
        <v>0</v>
      </c>
      <c r="I435" s="10">
        <f t="shared" si="255"/>
        <v>30000</v>
      </c>
      <c r="J435" s="10">
        <f t="shared" ref="J435:J436" si="271">J436</f>
        <v>10000</v>
      </c>
      <c r="K435" s="10">
        <f>K436</f>
        <v>0</v>
      </c>
      <c r="L435" s="2">
        <f t="shared" si="256"/>
        <v>10000</v>
      </c>
      <c r="M435" s="10">
        <f t="shared" ref="M435:M436" si="272">M436</f>
        <v>10000</v>
      </c>
      <c r="N435" s="10">
        <f>N436</f>
        <v>0</v>
      </c>
      <c r="O435" s="2">
        <f t="shared" si="257"/>
        <v>10000</v>
      </c>
    </row>
    <row r="436" spans="1:15" ht="34.799999999999997" customHeight="1" x14ac:dyDescent="0.25">
      <c r="A436" s="8" t="s">
        <v>119</v>
      </c>
      <c r="B436" s="9" t="s">
        <v>193</v>
      </c>
      <c r="C436" s="9" t="s">
        <v>112</v>
      </c>
      <c r="D436" s="9" t="s">
        <v>65</v>
      </c>
      <c r="E436" s="9" t="s">
        <v>298</v>
      </c>
      <c r="F436" s="9" t="s">
        <v>115</v>
      </c>
      <c r="G436" s="10">
        <f t="shared" si="270"/>
        <v>30000</v>
      </c>
      <c r="H436" s="10">
        <f>H437</f>
        <v>0</v>
      </c>
      <c r="I436" s="10">
        <f t="shared" si="255"/>
        <v>30000</v>
      </c>
      <c r="J436" s="10">
        <f t="shared" si="271"/>
        <v>10000</v>
      </c>
      <c r="K436" s="10">
        <f>K437</f>
        <v>0</v>
      </c>
      <c r="L436" s="2">
        <f t="shared" si="256"/>
        <v>10000</v>
      </c>
      <c r="M436" s="10">
        <f t="shared" si="272"/>
        <v>10000</v>
      </c>
      <c r="N436" s="10">
        <f>N437</f>
        <v>0</v>
      </c>
      <c r="O436" s="2">
        <f t="shared" si="257"/>
        <v>10000</v>
      </c>
    </row>
    <row r="437" spans="1:15" ht="18.600000000000001" customHeight="1" x14ac:dyDescent="0.25">
      <c r="A437" s="8" t="s">
        <v>116</v>
      </c>
      <c r="B437" s="9" t="s">
        <v>193</v>
      </c>
      <c r="C437" s="9" t="s">
        <v>112</v>
      </c>
      <c r="D437" s="9" t="s">
        <v>65</v>
      </c>
      <c r="E437" s="9" t="s">
        <v>298</v>
      </c>
      <c r="F437" s="9" t="s">
        <v>117</v>
      </c>
      <c r="G437" s="10">
        <v>30000</v>
      </c>
      <c r="H437" s="32">
        <v>0</v>
      </c>
      <c r="I437" s="10">
        <f t="shared" si="255"/>
        <v>30000</v>
      </c>
      <c r="J437" s="10">
        <v>10000</v>
      </c>
      <c r="K437" s="2">
        <v>0</v>
      </c>
      <c r="L437" s="2">
        <f t="shared" si="256"/>
        <v>10000</v>
      </c>
      <c r="M437" s="10">
        <v>10000</v>
      </c>
      <c r="N437" s="2">
        <v>0</v>
      </c>
      <c r="O437" s="2">
        <f t="shared" si="257"/>
        <v>10000</v>
      </c>
    </row>
    <row r="438" spans="1:15" ht="22.8" customHeight="1" x14ac:dyDescent="0.25">
      <c r="A438" s="8" t="s">
        <v>207</v>
      </c>
      <c r="B438" s="9" t="s">
        <v>193</v>
      </c>
      <c r="C438" s="9" t="s">
        <v>112</v>
      </c>
      <c r="D438" s="9" t="s">
        <v>65</v>
      </c>
      <c r="E438" s="9" t="s">
        <v>306</v>
      </c>
      <c r="F438" s="9"/>
      <c r="G438" s="10">
        <f t="shared" ref="G438:G439" si="273">G439</f>
        <v>22697949</v>
      </c>
      <c r="H438" s="33">
        <f>H439</f>
        <v>2442506.4700000002</v>
      </c>
      <c r="I438" s="10">
        <f t="shared" si="255"/>
        <v>25140455.469999999</v>
      </c>
      <c r="J438" s="10">
        <f t="shared" ref="J438:J439" si="274">J439</f>
        <v>4285483.57</v>
      </c>
      <c r="K438" s="27">
        <f>K439</f>
        <v>0</v>
      </c>
      <c r="L438" s="2">
        <f t="shared" si="256"/>
        <v>4285483.57</v>
      </c>
      <c r="M438" s="10">
        <f t="shared" ref="M438:M439" si="275">M439</f>
        <v>4314902.57</v>
      </c>
      <c r="N438" s="33">
        <f>N439</f>
        <v>0</v>
      </c>
      <c r="O438" s="2">
        <f t="shared" si="257"/>
        <v>4314902.57</v>
      </c>
    </row>
    <row r="439" spans="1:15" ht="56.4" customHeight="1" x14ac:dyDescent="0.25">
      <c r="A439" s="8" t="s">
        <v>119</v>
      </c>
      <c r="B439" s="9" t="s">
        <v>193</v>
      </c>
      <c r="C439" s="9" t="s">
        <v>112</v>
      </c>
      <c r="D439" s="9" t="s">
        <v>65</v>
      </c>
      <c r="E439" s="9" t="s">
        <v>306</v>
      </c>
      <c r="F439" s="9" t="s">
        <v>115</v>
      </c>
      <c r="G439" s="10">
        <f t="shared" si="273"/>
        <v>22697949</v>
      </c>
      <c r="H439" s="33">
        <f>H440</f>
        <v>2442506.4700000002</v>
      </c>
      <c r="I439" s="10">
        <f t="shared" si="255"/>
        <v>25140455.469999999</v>
      </c>
      <c r="J439" s="10">
        <f t="shared" si="274"/>
        <v>4285483.57</v>
      </c>
      <c r="K439" s="27">
        <f>K440</f>
        <v>0</v>
      </c>
      <c r="L439" s="2">
        <f t="shared" si="256"/>
        <v>4285483.57</v>
      </c>
      <c r="M439" s="10">
        <f t="shared" si="275"/>
        <v>4314902.57</v>
      </c>
      <c r="N439" s="33">
        <f>N440</f>
        <v>0</v>
      </c>
      <c r="O439" s="2">
        <f t="shared" si="257"/>
        <v>4314902.57</v>
      </c>
    </row>
    <row r="440" spans="1:15" ht="18.600000000000001" customHeight="1" x14ac:dyDescent="0.25">
      <c r="A440" s="8" t="s">
        <v>116</v>
      </c>
      <c r="B440" s="9" t="s">
        <v>193</v>
      </c>
      <c r="C440" s="9" t="s">
        <v>112</v>
      </c>
      <c r="D440" s="9" t="s">
        <v>65</v>
      </c>
      <c r="E440" s="9" t="s">
        <v>306</v>
      </c>
      <c r="F440" s="9" t="s">
        <v>117</v>
      </c>
      <c r="G440" s="47">
        <v>22697949</v>
      </c>
      <c r="H440" s="32">
        <v>2442506.4700000002</v>
      </c>
      <c r="I440" s="10">
        <f t="shared" si="255"/>
        <v>25140455.469999999</v>
      </c>
      <c r="J440" s="10">
        <v>4285483.57</v>
      </c>
      <c r="K440" s="2">
        <v>0</v>
      </c>
      <c r="L440" s="2">
        <f t="shared" si="256"/>
        <v>4285483.57</v>
      </c>
      <c r="M440" s="10">
        <v>4314902.57</v>
      </c>
      <c r="N440" s="2">
        <v>0</v>
      </c>
      <c r="O440" s="2">
        <f t="shared" si="257"/>
        <v>4314902.57</v>
      </c>
    </row>
    <row r="441" spans="1:15" ht="109.8" customHeight="1" x14ac:dyDescent="0.25">
      <c r="A441" s="8" t="s">
        <v>208</v>
      </c>
      <c r="B441" s="9" t="s">
        <v>193</v>
      </c>
      <c r="C441" s="9" t="s">
        <v>112</v>
      </c>
      <c r="D441" s="9" t="s">
        <v>65</v>
      </c>
      <c r="E441" s="9" t="s">
        <v>307</v>
      </c>
      <c r="F441" s="9"/>
      <c r="G441" s="10">
        <f t="shared" ref="G441:G442" si="276">G442</f>
        <v>116658735</v>
      </c>
      <c r="H441" s="10">
        <f>H442</f>
        <v>-3244137.07</v>
      </c>
      <c r="I441" s="10">
        <f t="shared" si="255"/>
        <v>113414597.93000001</v>
      </c>
      <c r="J441" s="10">
        <f t="shared" ref="J441:J442" si="277">J442</f>
        <v>119262735</v>
      </c>
      <c r="K441" s="10">
        <f>K442+K445+K448+K451+K454+K462+K464+K467+K482+K488+K459+K491+K494+K497</f>
        <v>0</v>
      </c>
      <c r="L441" s="2">
        <f t="shared" si="256"/>
        <v>119262735</v>
      </c>
      <c r="M441" s="10">
        <f t="shared" ref="M441:M442" si="278">M442</f>
        <v>119262735</v>
      </c>
      <c r="N441" s="10">
        <f>N442+N445+N448+N451+N454+N462+N464+N467+N482+N488+N459+N491+N494+N497</f>
        <v>0</v>
      </c>
      <c r="O441" s="2">
        <f t="shared" si="257"/>
        <v>119262735</v>
      </c>
    </row>
    <row r="442" spans="1:15" ht="51" customHeight="1" x14ac:dyDescent="0.25">
      <c r="A442" s="8" t="s">
        <v>119</v>
      </c>
      <c r="B442" s="9" t="s">
        <v>193</v>
      </c>
      <c r="C442" s="9" t="s">
        <v>112</v>
      </c>
      <c r="D442" s="9" t="s">
        <v>65</v>
      </c>
      <c r="E442" s="9" t="s">
        <v>307</v>
      </c>
      <c r="F442" s="9" t="s">
        <v>115</v>
      </c>
      <c r="G442" s="10">
        <f t="shared" si="276"/>
        <v>116658735</v>
      </c>
      <c r="H442" s="10">
        <f>H443</f>
        <v>-3244137.07</v>
      </c>
      <c r="I442" s="10">
        <f t="shared" si="255"/>
        <v>113414597.93000001</v>
      </c>
      <c r="J442" s="10">
        <f t="shared" si="277"/>
        <v>119262735</v>
      </c>
      <c r="K442" s="10">
        <f>K443</f>
        <v>0</v>
      </c>
      <c r="L442" s="2">
        <f t="shared" si="256"/>
        <v>119262735</v>
      </c>
      <c r="M442" s="10">
        <f t="shared" si="278"/>
        <v>119262735</v>
      </c>
      <c r="N442" s="10">
        <f>N443</f>
        <v>0</v>
      </c>
      <c r="O442" s="2">
        <f t="shared" si="257"/>
        <v>119262735</v>
      </c>
    </row>
    <row r="443" spans="1:15" ht="17.399999999999999" customHeight="1" x14ac:dyDescent="0.25">
      <c r="A443" s="8" t="s">
        <v>116</v>
      </c>
      <c r="B443" s="9" t="s">
        <v>193</v>
      </c>
      <c r="C443" s="9" t="s">
        <v>112</v>
      </c>
      <c r="D443" s="9" t="s">
        <v>65</v>
      </c>
      <c r="E443" s="9" t="s">
        <v>307</v>
      </c>
      <c r="F443" s="9" t="s">
        <v>117</v>
      </c>
      <c r="G443" s="10">
        <v>116658735</v>
      </c>
      <c r="H443" s="10">
        <v>-3244137.07</v>
      </c>
      <c r="I443" s="10">
        <f t="shared" si="255"/>
        <v>113414597.93000001</v>
      </c>
      <c r="J443" s="10">
        <v>119262735</v>
      </c>
      <c r="K443" s="10">
        <f>K444</f>
        <v>0</v>
      </c>
      <c r="L443" s="2">
        <f t="shared" si="256"/>
        <v>119262735</v>
      </c>
      <c r="M443" s="10">
        <v>119262735</v>
      </c>
      <c r="N443" s="10">
        <f>N444</f>
        <v>0</v>
      </c>
      <c r="O443" s="2">
        <f t="shared" si="257"/>
        <v>119262735</v>
      </c>
    </row>
    <row r="444" spans="1:15" ht="20.399999999999999" customHeight="1" x14ac:dyDescent="0.25">
      <c r="A444" s="8" t="s">
        <v>118</v>
      </c>
      <c r="B444" s="9" t="s">
        <v>193</v>
      </c>
      <c r="C444" s="9" t="s">
        <v>112</v>
      </c>
      <c r="D444" s="9" t="s">
        <v>65</v>
      </c>
      <c r="E444" s="9" t="s">
        <v>308</v>
      </c>
      <c r="F444" s="9"/>
      <c r="G444" s="10">
        <f t="shared" ref="G444:H445" si="279">G445</f>
        <v>72000</v>
      </c>
      <c r="H444" s="10">
        <f t="shared" si="279"/>
        <v>-4000</v>
      </c>
      <c r="I444" s="10">
        <f t="shared" si="255"/>
        <v>68000</v>
      </c>
      <c r="J444" s="10">
        <f t="shared" ref="J444:J445" si="280">J445</f>
        <v>72000</v>
      </c>
      <c r="K444" s="2">
        <v>0</v>
      </c>
      <c r="L444" s="2">
        <f t="shared" si="256"/>
        <v>72000</v>
      </c>
      <c r="M444" s="10">
        <f t="shared" ref="M444:M445" si="281">M445</f>
        <v>72000</v>
      </c>
      <c r="N444" s="2">
        <v>0</v>
      </c>
      <c r="O444" s="2">
        <f t="shared" si="257"/>
        <v>72000</v>
      </c>
    </row>
    <row r="445" spans="1:15" ht="52.2" customHeight="1" x14ac:dyDescent="0.25">
      <c r="A445" s="8" t="s">
        <v>119</v>
      </c>
      <c r="B445" s="9" t="s">
        <v>193</v>
      </c>
      <c r="C445" s="9" t="s">
        <v>112</v>
      </c>
      <c r="D445" s="9" t="s">
        <v>65</v>
      </c>
      <c r="E445" s="9" t="s">
        <v>308</v>
      </c>
      <c r="F445" s="9" t="s">
        <v>115</v>
      </c>
      <c r="G445" s="10">
        <f t="shared" si="279"/>
        <v>72000</v>
      </c>
      <c r="H445" s="32">
        <f>H446</f>
        <v>-4000</v>
      </c>
      <c r="I445" s="10">
        <f t="shared" si="255"/>
        <v>68000</v>
      </c>
      <c r="J445" s="10">
        <f t="shared" si="280"/>
        <v>72000</v>
      </c>
      <c r="K445" s="10">
        <f>K446</f>
        <v>0</v>
      </c>
      <c r="L445" s="2">
        <f t="shared" si="256"/>
        <v>72000</v>
      </c>
      <c r="M445" s="10">
        <f t="shared" si="281"/>
        <v>72000</v>
      </c>
      <c r="N445" s="10">
        <f>N446</f>
        <v>0</v>
      </c>
      <c r="O445" s="2">
        <f t="shared" si="257"/>
        <v>72000</v>
      </c>
    </row>
    <row r="446" spans="1:15" ht="23.4" customHeight="1" x14ac:dyDescent="0.25">
      <c r="A446" s="8" t="s">
        <v>120</v>
      </c>
      <c r="B446" s="9" t="s">
        <v>193</v>
      </c>
      <c r="C446" s="9" t="s">
        <v>112</v>
      </c>
      <c r="D446" s="9" t="s">
        <v>65</v>
      </c>
      <c r="E446" s="9" t="s">
        <v>308</v>
      </c>
      <c r="F446" s="9" t="s">
        <v>117</v>
      </c>
      <c r="G446" s="10">
        <v>72000</v>
      </c>
      <c r="H446" s="32">
        <v>-4000</v>
      </c>
      <c r="I446" s="10">
        <f t="shared" si="255"/>
        <v>68000</v>
      </c>
      <c r="J446" s="10">
        <v>72000</v>
      </c>
      <c r="K446" s="10">
        <f>K447</f>
        <v>0</v>
      </c>
      <c r="L446" s="2">
        <f t="shared" si="256"/>
        <v>72000</v>
      </c>
      <c r="M446" s="10">
        <v>72000</v>
      </c>
      <c r="N446" s="10">
        <f>N447</f>
        <v>0</v>
      </c>
      <c r="O446" s="2">
        <f t="shared" si="257"/>
        <v>72000</v>
      </c>
    </row>
    <row r="447" spans="1:15" ht="29.4" customHeight="1" x14ac:dyDescent="0.25">
      <c r="A447" s="15" t="s">
        <v>203</v>
      </c>
      <c r="B447" s="9" t="s">
        <v>193</v>
      </c>
      <c r="C447" s="9" t="s">
        <v>112</v>
      </c>
      <c r="D447" s="9" t="s">
        <v>65</v>
      </c>
      <c r="E447" s="9" t="s">
        <v>304</v>
      </c>
      <c r="F447" s="9"/>
      <c r="G447" s="27">
        <f>G448+G450</f>
        <v>1355000</v>
      </c>
      <c r="H447" s="32">
        <f>H448+H450</f>
        <v>0</v>
      </c>
      <c r="I447" s="10">
        <f t="shared" si="255"/>
        <v>1355000</v>
      </c>
      <c r="J447" s="27">
        <f>J448+J450</f>
        <v>350000</v>
      </c>
      <c r="K447" s="2">
        <v>0</v>
      </c>
      <c r="L447" s="2">
        <f t="shared" si="256"/>
        <v>350000</v>
      </c>
      <c r="M447" s="27">
        <f>M448+M450</f>
        <v>350000</v>
      </c>
      <c r="N447" s="2">
        <v>0</v>
      </c>
      <c r="O447" s="2">
        <f t="shared" si="257"/>
        <v>350000</v>
      </c>
    </row>
    <row r="448" spans="1:15" ht="34.799999999999997" customHeight="1" x14ac:dyDescent="0.25">
      <c r="A448" s="28" t="s">
        <v>122</v>
      </c>
      <c r="B448" s="9" t="s">
        <v>193</v>
      </c>
      <c r="C448" s="9" t="s">
        <v>112</v>
      </c>
      <c r="D448" s="9" t="s">
        <v>65</v>
      </c>
      <c r="E448" s="9" t="s">
        <v>304</v>
      </c>
      <c r="F448" s="9" t="s">
        <v>123</v>
      </c>
      <c r="G448" s="27">
        <f>G449</f>
        <v>100000</v>
      </c>
      <c r="H448" s="10">
        <f>H449</f>
        <v>30992</v>
      </c>
      <c r="I448" s="10">
        <f t="shared" si="255"/>
        <v>130992</v>
      </c>
      <c r="J448" s="27">
        <f>J449</f>
        <v>100000</v>
      </c>
      <c r="K448" s="10">
        <f>K449</f>
        <v>0</v>
      </c>
      <c r="L448" s="2">
        <f t="shared" si="256"/>
        <v>100000</v>
      </c>
      <c r="M448" s="27">
        <f>M449</f>
        <v>100000</v>
      </c>
      <c r="N448" s="10">
        <f>N449</f>
        <v>0</v>
      </c>
      <c r="O448" s="2">
        <f t="shared" si="257"/>
        <v>100000</v>
      </c>
    </row>
    <row r="449" spans="1:15" ht="34.799999999999997" customHeight="1" x14ac:dyDescent="0.25">
      <c r="A449" s="28" t="s">
        <v>209</v>
      </c>
      <c r="B449" s="9" t="s">
        <v>193</v>
      </c>
      <c r="C449" s="9" t="s">
        <v>112</v>
      </c>
      <c r="D449" s="9" t="s">
        <v>65</v>
      </c>
      <c r="E449" s="9" t="s">
        <v>304</v>
      </c>
      <c r="F449" s="9" t="s">
        <v>125</v>
      </c>
      <c r="G449" s="27">
        <v>100000</v>
      </c>
      <c r="H449" s="10">
        <v>30992</v>
      </c>
      <c r="I449" s="10">
        <f t="shared" si="255"/>
        <v>130992</v>
      </c>
      <c r="J449" s="27">
        <v>100000</v>
      </c>
      <c r="K449" s="10">
        <f>K450</f>
        <v>0</v>
      </c>
      <c r="L449" s="2">
        <f t="shared" si="256"/>
        <v>100000</v>
      </c>
      <c r="M449" s="27">
        <v>100000</v>
      </c>
      <c r="N449" s="10">
        <f>N450</f>
        <v>0</v>
      </c>
      <c r="O449" s="2">
        <f t="shared" si="257"/>
        <v>100000</v>
      </c>
    </row>
    <row r="450" spans="1:15" ht="51.6" customHeight="1" x14ac:dyDescent="0.25">
      <c r="A450" s="8" t="s">
        <v>119</v>
      </c>
      <c r="B450" s="9" t="s">
        <v>193</v>
      </c>
      <c r="C450" s="9" t="s">
        <v>112</v>
      </c>
      <c r="D450" s="9" t="s">
        <v>65</v>
      </c>
      <c r="E450" s="9" t="s">
        <v>304</v>
      </c>
      <c r="F450" s="9" t="s">
        <v>115</v>
      </c>
      <c r="G450" s="27">
        <f>G451</f>
        <v>1255000</v>
      </c>
      <c r="H450" s="32">
        <f>H451</f>
        <v>-30992</v>
      </c>
      <c r="I450" s="10">
        <f t="shared" si="255"/>
        <v>1224008</v>
      </c>
      <c r="J450" s="27">
        <f>J451</f>
        <v>250000</v>
      </c>
      <c r="K450" s="2">
        <v>0</v>
      </c>
      <c r="L450" s="2">
        <f t="shared" si="256"/>
        <v>250000</v>
      </c>
      <c r="M450" s="27">
        <f>M451</f>
        <v>250000</v>
      </c>
      <c r="N450" s="2">
        <v>0</v>
      </c>
      <c r="O450" s="2">
        <f t="shared" si="257"/>
        <v>250000</v>
      </c>
    </row>
    <row r="451" spans="1:15" ht="28.2" customHeight="1" x14ac:dyDescent="0.25">
      <c r="A451" s="8" t="s">
        <v>120</v>
      </c>
      <c r="B451" s="9" t="s">
        <v>193</v>
      </c>
      <c r="C451" s="9" t="s">
        <v>112</v>
      </c>
      <c r="D451" s="9" t="s">
        <v>65</v>
      </c>
      <c r="E451" s="9" t="s">
        <v>304</v>
      </c>
      <c r="F451" s="9" t="s">
        <v>117</v>
      </c>
      <c r="G451" s="27">
        <v>1255000</v>
      </c>
      <c r="H451" s="10">
        <v>-30992</v>
      </c>
      <c r="I451" s="10">
        <f t="shared" si="255"/>
        <v>1224008</v>
      </c>
      <c r="J451" s="27">
        <v>250000</v>
      </c>
      <c r="K451" s="10">
        <f>K452</f>
        <v>0</v>
      </c>
      <c r="L451" s="2">
        <f t="shared" si="256"/>
        <v>250000</v>
      </c>
      <c r="M451" s="27">
        <v>250000</v>
      </c>
      <c r="N451" s="10">
        <f>N452</f>
        <v>0</v>
      </c>
      <c r="O451" s="2">
        <f t="shared" si="257"/>
        <v>250000</v>
      </c>
    </row>
    <row r="452" spans="1:15" ht="130.19999999999999" customHeight="1" x14ac:dyDescent="0.25">
      <c r="A452" s="8" t="s">
        <v>200</v>
      </c>
      <c r="B452" s="9" t="s">
        <v>193</v>
      </c>
      <c r="C452" s="9" t="s">
        <v>112</v>
      </c>
      <c r="D452" s="9" t="s">
        <v>65</v>
      </c>
      <c r="E452" s="9" t="s">
        <v>301</v>
      </c>
      <c r="F452" s="9"/>
      <c r="G452" s="10">
        <f>G453+G455</f>
        <v>2919600</v>
      </c>
      <c r="H452" s="10">
        <f>H453+H455</f>
        <v>-193000</v>
      </c>
      <c r="I452" s="10">
        <f t="shared" si="255"/>
        <v>2726600</v>
      </c>
      <c r="J452" s="10">
        <f>J453+J455</f>
        <v>2919600</v>
      </c>
      <c r="K452" s="10">
        <f>K453</f>
        <v>0</v>
      </c>
      <c r="L452" s="2">
        <f t="shared" si="256"/>
        <v>2919600</v>
      </c>
      <c r="M452" s="10">
        <f>M453+M455</f>
        <v>2919600</v>
      </c>
      <c r="N452" s="10">
        <f>N453</f>
        <v>0</v>
      </c>
      <c r="O452" s="2">
        <f t="shared" si="257"/>
        <v>2919600</v>
      </c>
    </row>
    <row r="453" spans="1:15" ht="35.4" customHeight="1" x14ac:dyDescent="0.25">
      <c r="A453" s="8" t="s">
        <v>122</v>
      </c>
      <c r="B453" s="9" t="s">
        <v>193</v>
      </c>
      <c r="C453" s="9" t="s">
        <v>112</v>
      </c>
      <c r="D453" s="9" t="s">
        <v>65</v>
      </c>
      <c r="E453" s="9" t="s">
        <v>301</v>
      </c>
      <c r="F453" s="9" t="s">
        <v>123</v>
      </c>
      <c r="G453" s="10">
        <f>G454</f>
        <v>1117200</v>
      </c>
      <c r="H453" s="32">
        <f>H454</f>
        <v>-22400</v>
      </c>
      <c r="I453" s="10">
        <f t="shared" si="255"/>
        <v>1094800</v>
      </c>
      <c r="J453" s="10">
        <f>J454</f>
        <v>1117200</v>
      </c>
      <c r="K453" s="2">
        <v>0</v>
      </c>
      <c r="L453" s="2">
        <f t="shared" si="256"/>
        <v>1117200</v>
      </c>
      <c r="M453" s="10">
        <f>M454</f>
        <v>1117200</v>
      </c>
      <c r="N453" s="2">
        <v>0</v>
      </c>
      <c r="O453" s="2">
        <f t="shared" si="257"/>
        <v>1117200</v>
      </c>
    </row>
    <row r="454" spans="1:15" ht="37.200000000000003" customHeight="1" x14ac:dyDescent="0.25">
      <c r="A454" s="8" t="s">
        <v>210</v>
      </c>
      <c r="B454" s="9" t="s">
        <v>193</v>
      </c>
      <c r="C454" s="9" t="s">
        <v>112</v>
      </c>
      <c r="D454" s="9" t="s">
        <v>65</v>
      </c>
      <c r="E454" s="9" t="s">
        <v>301</v>
      </c>
      <c r="F454" s="9" t="s">
        <v>125</v>
      </c>
      <c r="G454" s="88">
        <v>1117200</v>
      </c>
      <c r="H454" s="33">
        <v>-22400</v>
      </c>
      <c r="I454" s="10">
        <f t="shared" si="255"/>
        <v>1094800</v>
      </c>
      <c r="J454" s="88">
        <v>1117200</v>
      </c>
      <c r="K454" s="27">
        <f>K455+K457</f>
        <v>0</v>
      </c>
      <c r="L454" s="2">
        <f t="shared" si="256"/>
        <v>1117200</v>
      </c>
      <c r="M454" s="88">
        <v>1117200</v>
      </c>
      <c r="N454" s="33">
        <f>N455+N457</f>
        <v>0</v>
      </c>
      <c r="O454" s="2">
        <f t="shared" si="257"/>
        <v>1117200</v>
      </c>
    </row>
    <row r="455" spans="1:15" ht="46.2" customHeight="1" x14ac:dyDescent="0.25">
      <c r="A455" s="8" t="s">
        <v>119</v>
      </c>
      <c r="B455" s="9" t="s">
        <v>193</v>
      </c>
      <c r="C455" s="9" t="s">
        <v>112</v>
      </c>
      <c r="D455" s="9" t="s">
        <v>65</v>
      </c>
      <c r="E455" s="9" t="s">
        <v>301</v>
      </c>
      <c r="F455" s="9" t="s">
        <v>115</v>
      </c>
      <c r="G455" s="10">
        <f>G456</f>
        <v>1802400</v>
      </c>
      <c r="H455" s="33">
        <f>H456</f>
        <v>-170600</v>
      </c>
      <c r="I455" s="10">
        <f t="shared" si="255"/>
        <v>1631800</v>
      </c>
      <c r="J455" s="10">
        <f>J456</f>
        <v>1802400</v>
      </c>
      <c r="K455" s="27">
        <f>K456</f>
        <v>0</v>
      </c>
      <c r="L455" s="2">
        <f t="shared" si="256"/>
        <v>1802400</v>
      </c>
      <c r="M455" s="10">
        <f>M456</f>
        <v>1802400</v>
      </c>
      <c r="N455" s="33">
        <f>N456</f>
        <v>0</v>
      </c>
      <c r="O455" s="2">
        <f t="shared" si="257"/>
        <v>1802400</v>
      </c>
    </row>
    <row r="456" spans="1:15" ht="23.4" customHeight="1" x14ac:dyDescent="0.25">
      <c r="A456" s="8" t="s">
        <v>116</v>
      </c>
      <c r="B456" s="9" t="s">
        <v>193</v>
      </c>
      <c r="C456" s="9" t="s">
        <v>112</v>
      </c>
      <c r="D456" s="9" t="s">
        <v>65</v>
      </c>
      <c r="E456" s="9" t="s">
        <v>301</v>
      </c>
      <c r="F456" s="9" t="s">
        <v>117</v>
      </c>
      <c r="G456" s="88">
        <v>1802400</v>
      </c>
      <c r="H456" s="32">
        <v>-170600</v>
      </c>
      <c r="I456" s="10">
        <f t="shared" si="255"/>
        <v>1631800</v>
      </c>
      <c r="J456" s="88">
        <v>1802400</v>
      </c>
      <c r="K456" s="2">
        <v>0</v>
      </c>
      <c r="L456" s="2">
        <f t="shared" si="256"/>
        <v>1802400</v>
      </c>
      <c r="M456" s="88">
        <v>1802400</v>
      </c>
      <c r="N456" s="2">
        <v>0</v>
      </c>
      <c r="O456" s="2">
        <f t="shared" si="257"/>
        <v>1802400</v>
      </c>
    </row>
    <row r="457" spans="1:15" ht="33.6" customHeight="1" x14ac:dyDescent="0.25">
      <c r="A457" s="15" t="s">
        <v>211</v>
      </c>
      <c r="B457" s="9" t="s">
        <v>193</v>
      </c>
      <c r="C457" s="9" t="s">
        <v>112</v>
      </c>
      <c r="D457" s="9" t="s">
        <v>65</v>
      </c>
      <c r="E457" s="9" t="s">
        <v>309</v>
      </c>
      <c r="F457" s="9"/>
      <c r="G457" s="10">
        <f t="shared" ref="G457:G458" si="282">G458</f>
        <v>50000</v>
      </c>
      <c r="H457" s="33">
        <f>H458</f>
        <v>0</v>
      </c>
      <c r="I457" s="10">
        <f t="shared" si="255"/>
        <v>50000</v>
      </c>
      <c r="J457" s="10">
        <f t="shared" ref="J457:J458" si="283">J458</f>
        <v>50000</v>
      </c>
      <c r="K457" s="2">
        <f>K458</f>
        <v>0</v>
      </c>
      <c r="L457" s="2">
        <f t="shared" si="256"/>
        <v>50000</v>
      </c>
      <c r="M457" s="10">
        <f t="shared" ref="M457:M458" si="284">M458</f>
        <v>50000</v>
      </c>
      <c r="N457" s="2">
        <f>N458</f>
        <v>0</v>
      </c>
      <c r="O457" s="2">
        <f t="shared" si="257"/>
        <v>50000</v>
      </c>
    </row>
    <row r="458" spans="1:15" ht="31.8" customHeight="1" x14ac:dyDescent="0.25">
      <c r="A458" s="8" t="s">
        <v>119</v>
      </c>
      <c r="B458" s="9" t="s">
        <v>193</v>
      </c>
      <c r="C458" s="9" t="s">
        <v>112</v>
      </c>
      <c r="D458" s="9" t="s">
        <v>65</v>
      </c>
      <c r="E458" s="9" t="s">
        <v>309</v>
      </c>
      <c r="F458" s="9" t="s">
        <v>115</v>
      </c>
      <c r="G458" s="10">
        <f t="shared" si="282"/>
        <v>50000</v>
      </c>
      <c r="H458" s="32">
        <v>0</v>
      </c>
      <c r="I458" s="10">
        <f t="shared" si="255"/>
        <v>50000</v>
      </c>
      <c r="J458" s="10">
        <f t="shared" si="283"/>
        <v>50000</v>
      </c>
      <c r="K458" s="38">
        <v>0</v>
      </c>
      <c r="L458" s="2">
        <f t="shared" si="256"/>
        <v>50000</v>
      </c>
      <c r="M458" s="10">
        <f t="shared" si="284"/>
        <v>50000</v>
      </c>
      <c r="N458" s="38">
        <v>0</v>
      </c>
      <c r="O458" s="2">
        <f t="shared" si="257"/>
        <v>50000</v>
      </c>
    </row>
    <row r="459" spans="1:15" ht="22.8" customHeight="1" x14ac:dyDescent="0.25">
      <c r="A459" s="8" t="s">
        <v>116</v>
      </c>
      <c r="B459" s="9" t="s">
        <v>193</v>
      </c>
      <c r="C459" s="9" t="s">
        <v>112</v>
      </c>
      <c r="D459" s="9" t="s">
        <v>65</v>
      </c>
      <c r="E459" s="9" t="s">
        <v>309</v>
      </c>
      <c r="F459" s="9" t="s">
        <v>117</v>
      </c>
      <c r="G459" s="10">
        <v>50000</v>
      </c>
      <c r="H459" s="32"/>
      <c r="I459" s="10">
        <f t="shared" si="255"/>
        <v>50000</v>
      </c>
      <c r="J459" s="10">
        <v>50000</v>
      </c>
      <c r="K459" s="38">
        <f>K460</f>
        <v>0</v>
      </c>
      <c r="L459" s="2">
        <f t="shared" si="256"/>
        <v>50000</v>
      </c>
      <c r="M459" s="10">
        <v>50000</v>
      </c>
      <c r="N459" s="39">
        <f>N460</f>
        <v>0</v>
      </c>
      <c r="O459" s="2">
        <f t="shared" si="257"/>
        <v>50000</v>
      </c>
    </row>
    <row r="460" spans="1:15" ht="39" customHeight="1" x14ac:dyDescent="0.25">
      <c r="A460" s="8" t="s">
        <v>201</v>
      </c>
      <c r="B460" s="9" t="s">
        <v>193</v>
      </c>
      <c r="C460" s="9" t="s">
        <v>112</v>
      </c>
      <c r="D460" s="9" t="s">
        <v>65</v>
      </c>
      <c r="E460" s="9" t="s">
        <v>302</v>
      </c>
      <c r="F460" s="9"/>
      <c r="G460" s="10">
        <f t="shared" ref="G460:G461" si="285">G461</f>
        <v>40000</v>
      </c>
      <c r="H460" s="32">
        <f>H461</f>
        <v>-467.3</v>
      </c>
      <c r="I460" s="10">
        <f t="shared" si="255"/>
        <v>39532.699999999997</v>
      </c>
      <c r="J460" s="10">
        <f t="shared" ref="J460:J461" si="286">J461</f>
        <v>40000</v>
      </c>
      <c r="K460" s="38">
        <f>K461</f>
        <v>0</v>
      </c>
      <c r="L460" s="2">
        <f t="shared" si="256"/>
        <v>40000</v>
      </c>
      <c r="M460" s="10">
        <f t="shared" ref="M460:M461" si="287">M461</f>
        <v>40000</v>
      </c>
      <c r="N460" s="39">
        <f>N461</f>
        <v>0</v>
      </c>
      <c r="O460" s="2">
        <f t="shared" si="257"/>
        <v>40000</v>
      </c>
    </row>
    <row r="461" spans="1:15" ht="51.6" customHeight="1" x14ac:dyDescent="0.25">
      <c r="A461" s="8" t="s">
        <v>119</v>
      </c>
      <c r="B461" s="9" t="s">
        <v>193</v>
      </c>
      <c r="C461" s="9" t="s">
        <v>112</v>
      </c>
      <c r="D461" s="9" t="s">
        <v>65</v>
      </c>
      <c r="E461" s="9" t="s">
        <v>302</v>
      </c>
      <c r="F461" s="9" t="s">
        <v>115</v>
      </c>
      <c r="G461" s="10">
        <f t="shared" si="285"/>
        <v>40000</v>
      </c>
      <c r="H461" s="32">
        <f>H462</f>
        <v>-467.3</v>
      </c>
      <c r="I461" s="10">
        <f t="shared" si="255"/>
        <v>39532.699999999997</v>
      </c>
      <c r="J461" s="10">
        <f t="shared" si="286"/>
        <v>40000</v>
      </c>
      <c r="K461" s="39">
        <v>0</v>
      </c>
      <c r="L461" s="2">
        <f t="shared" si="256"/>
        <v>40000</v>
      </c>
      <c r="M461" s="10">
        <f t="shared" si="287"/>
        <v>40000</v>
      </c>
      <c r="N461" s="39">
        <v>0</v>
      </c>
      <c r="O461" s="2">
        <f t="shared" si="257"/>
        <v>40000</v>
      </c>
    </row>
    <row r="462" spans="1:15" ht="23.4" customHeight="1" x14ac:dyDescent="0.25">
      <c r="A462" s="8" t="s">
        <v>116</v>
      </c>
      <c r="B462" s="9" t="s">
        <v>193</v>
      </c>
      <c r="C462" s="9" t="s">
        <v>112</v>
      </c>
      <c r="D462" s="9" t="s">
        <v>65</v>
      </c>
      <c r="E462" s="9" t="s">
        <v>302</v>
      </c>
      <c r="F462" s="9" t="s">
        <v>117</v>
      </c>
      <c r="G462" s="10">
        <v>40000</v>
      </c>
      <c r="H462" s="10">
        <v>-467.3</v>
      </c>
      <c r="I462" s="10">
        <f t="shared" si="255"/>
        <v>39532.699999999997</v>
      </c>
      <c r="J462" s="10">
        <v>40000</v>
      </c>
      <c r="K462" s="10">
        <v>0</v>
      </c>
      <c r="L462" s="2">
        <f t="shared" si="256"/>
        <v>40000</v>
      </c>
      <c r="M462" s="10">
        <v>40000</v>
      </c>
      <c r="N462" s="10">
        <v>0</v>
      </c>
      <c r="O462" s="2">
        <f t="shared" si="257"/>
        <v>40000</v>
      </c>
    </row>
    <row r="463" spans="1:15" ht="84" customHeight="1" x14ac:dyDescent="0.25">
      <c r="A463" s="8" t="s">
        <v>310</v>
      </c>
      <c r="B463" s="9" t="s">
        <v>193</v>
      </c>
      <c r="C463" s="9" t="s">
        <v>112</v>
      </c>
      <c r="D463" s="9" t="s">
        <v>65</v>
      </c>
      <c r="E463" s="9" t="s">
        <v>311</v>
      </c>
      <c r="F463" s="9"/>
      <c r="G463" s="27">
        <f t="shared" ref="G463:G467" si="288">G464</f>
        <v>7612360</v>
      </c>
      <c r="H463" s="32">
        <f>H464</f>
        <v>-145000</v>
      </c>
      <c r="I463" s="10">
        <f t="shared" si="255"/>
        <v>7467360</v>
      </c>
      <c r="J463" s="27">
        <f t="shared" ref="J463:J467" si="289">J464</f>
        <v>7577640</v>
      </c>
      <c r="K463" s="2">
        <v>0</v>
      </c>
      <c r="L463" s="2">
        <f t="shared" si="256"/>
        <v>7577640</v>
      </c>
      <c r="M463" s="27">
        <f t="shared" ref="M463:M467" si="290">M464</f>
        <v>7577640</v>
      </c>
      <c r="N463" s="2">
        <v>0</v>
      </c>
      <c r="O463" s="2">
        <f t="shared" si="257"/>
        <v>7577640</v>
      </c>
    </row>
    <row r="464" spans="1:15" ht="48.6" customHeight="1" x14ac:dyDescent="0.25">
      <c r="A464" s="8" t="s">
        <v>119</v>
      </c>
      <c r="B464" s="9" t="s">
        <v>193</v>
      </c>
      <c r="C464" s="9" t="s">
        <v>112</v>
      </c>
      <c r="D464" s="9" t="s">
        <v>65</v>
      </c>
      <c r="E464" s="9" t="s">
        <v>311</v>
      </c>
      <c r="F464" s="9" t="s">
        <v>115</v>
      </c>
      <c r="G464" s="27">
        <f t="shared" si="288"/>
        <v>7612360</v>
      </c>
      <c r="H464" s="32">
        <f>H465</f>
        <v>-145000</v>
      </c>
      <c r="I464" s="10">
        <f t="shared" si="255"/>
        <v>7467360</v>
      </c>
      <c r="J464" s="27">
        <f t="shared" si="289"/>
        <v>7577640</v>
      </c>
      <c r="K464" s="10">
        <f>K465</f>
        <v>0</v>
      </c>
      <c r="L464" s="2">
        <f t="shared" si="256"/>
        <v>7577640</v>
      </c>
      <c r="M464" s="27">
        <f t="shared" si="290"/>
        <v>7577640</v>
      </c>
      <c r="N464" s="10">
        <f>N465</f>
        <v>0</v>
      </c>
      <c r="O464" s="2">
        <f t="shared" si="257"/>
        <v>7577640</v>
      </c>
    </row>
    <row r="465" spans="1:15" ht="19.2" customHeight="1" x14ac:dyDescent="0.25">
      <c r="A465" s="8" t="s">
        <v>116</v>
      </c>
      <c r="B465" s="9" t="s">
        <v>193</v>
      </c>
      <c r="C465" s="9" t="s">
        <v>112</v>
      </c>
      <c r="D465" s="9" t="s">
        <v>65</v>
      </c>
      <c r="E465" s="9" t="s">
        <v>311</v>
      </c>
      <c r="F465" s="9" t="s">
        <v>117</v>
      </c>
      <c r="G465" s="27">
        <v>7612360</v>
      </c>
      <c r="H465" s="32">
        <v>-145000</v>
      </c>
      <c r="I465" s="10">
        <f t="shared" si="255"/>
        <v>7467360</v>
      </c>
      <c r="J465" s="27">
        <v>7577640</v>
      </c>
      <c r="K465" s="10">
        <f>K466</f>
        <v>0</v>
      </c>
      <c r="L465" s="2">
        <f t="shared" si="256"/>
        <v>7577640</v>
      </c>
      <c r="M465" s="27">
        <v>7577640</v>
      </c>
      <c r="N465" s="10">
        <f>N466</f>
        <v>0</v>
      </c>
      <c r="O465" s="2">
        <f t="shared" si="257"/>
        <v>7577640</v>
      </c>
    </row>
    <row r="466" spans="1:15" ht="79.8" customHeight="1" x14ac:dyDescent="0.25">
      <c r="A466" s="8" t="s">
        <v>312</v>
      </c>
      <c r="B466" s="9" t="s">
        <v>193</v>
      </c>
      <c r="C466" s="9" t="s">
        <v>112</v>
      </c>
      <c r="D466" s="9" t="s">
        <v>65</v>
      </c>
      <c r="E466" s="9" t="s">
        <v>313</v>
      </c>
      <c r="F466" s="9"/>
      <c r="G466" s="27">
        <f t="shared" si="288"/>
        <v>14071260.24</v>
      </c>
      <c r="H466" s="32">
        <f>H467</f>
        <v>-8297872.3399999999</v>
      </c>
      <c r="I466" s="10">
        <f t="shared" si="255"/>
        <v>5773387.9000000004</v>
      </c>
      <c r="J466" s="27">
        <f t="shared" si="289"/>
        <v>14071260.24</v>
      </c>
      <c r="K466" s="2">
        <v>0</v>
      </c>
      <c r="L466" s="2">
        <f t="shared" si="256"/>
        <v>14071260.24</v>
      </c>
      <c r="M466" s="27">
        <f t="shared" si="290"/>
        <v>13483616.25</v>
      </c>
      <c r="N466" s="2">
        <v>0</v>
      </c>
      <c r="O466" s="2">
        <f t="shared" si="257"/>
        <v>13483616.25</v>
      </c>
    </row>
    <row r="467" spans="1:15" ht="52.2" customHeight="1" x14ac:dyDescent="0.25">
      <c r="A467" s="8" t="s">
        <v>119</v>
      </c>
      <c r="B467" s="9" t="s">
        <v>193</v>
      </c>
      <c r="C467" s="9" t="s">
        <v>112</v>
      </c>
      <c r="D467" s="9" t="s">
        <v>65</v>
      </c>
      <c r="E467" s="9" t="s">
        <v>313</v>
      </c>
      <c r="F467" s="9" t="s">
        <v>115</v>
      </c>
      <c r="G467" s="27">
        <f t="shared" si="288"/>
        <v>14071260.24</v>
      </c>
      <c r="H467" s="32">
        <f>H468</f>
        <v>-8297872.3399999999</v>
      </c>
      <c r="I467" s="10">
        <f t="shared" si="255"/>
        <v>5773387.9000000004</v>
      </c>
      <c r="J467" s="27">
        <f t="shared" si="289"/>
        <v>14071260.24</v>
      </c>
      <c r="K467" s="10">
        <f>K468</f>
        <v>0</v>
      </c>
      <c r="L467" s="2">
        <f t="shared" si="256"/>
        <v>14071260.24</v>
      </c>
      <c r="M467" s="27">
        <f t="shared" si="290"/>
        <v>13483616.25</v>
      </c>
      <c r="N467" s="10">
        <f>N468</f>
        <v>0</v>
      </c>
      <c r="O467" s="2">
        <f t="shared" si="257"/>
        <v>13483616.25</v>
      </c>
    </row>
    <row r="468" spans="1:15" ht="17.399999999999999" customHeight="1" x14ac:dyDescent="0.25">
      <c r="A468" s="8" t="s">
        <v>116</v>
      </c>
      <c r="B468" s="9" t="s">
        <v>193</v>
      </c>
      <c r="C468" s="9" t="s">
        <v>112</v>
      </c>
      <c r="D468" s="9" t="s">
        <v>65</v>
      </c>
      <c r="E468" s="9" t="s">
        <v>313</v>
      </c>
      <c r="F468" s="9" t="s">
        <v>117</v>
      </c>
      <c r="G468" s="27">
        <v>14071260.24</v>
      </c>
      <c r="H468" s="32">
        <v>-8297872.3399999999</v>
      </c>
      <c r="I468" s="10">
        <f t="shared" si="255"/>
        <v>5773387.9000000004</v>
      </c>
      <c r="J468" s="27">
        <v>14071260.24</v>
      </c>
      <c r="K468" s="10">
        <f>K481</f>
        <v>0</v>
      </c>
      <c r="L468" s="2">
        <f t="shared" si="256"/>
        <v>14071260.24</v>
      </c>
      <c r="M468" s="27">
        <v>13483616.25</v>
      </c>
      <c r="N468" s="10">
        <f>N481</f>
        <v>0</v>
      </c>
      <c r="O468" s="2">
        <f t="shared" si="257"/>
        <v>13483616.25</v>
      </c>
    </row>
    <row r="469" spans="1:15" ht="32.4" customHeight="1" x14ac:dyDescent="0.25">
      <c r="A469" s="77" t="s">
        <v>367</v>
      </c>
      <c r="B469" s="9" t="s">
        <v>193</v>
      </c>
      <c r="C469" s="9" t="s">
        <v>112</v>
      </c>
      <c r="D469" s="9" t="s">
        <v>65</v>
      </c>
      <c r="E469" s="9" t="s">
        <v>368</v>
      </c>
      <c r="F469" s="9"/>
      <c r="G469" s="27">
        <f>G470</f>
        <v>0</v>
      </c>
      <c r="H469" s="27">
        <f>H470</f>
        <v>0</v>
      </c>
      <c r="I469" s="10">
        <f t="shared" si="255"/>
        <v>0</v>
      </c>
      <c r="J469" s="27">
        <f>J470</f>
        <v>53387257.170000002</v>
      </c>
      <c r="K469" s="27">
        <f>K470</f>
        <v>0</v>
      </c>
      <c r="L469" s="2">
        <f t="shared" si="256"/>
        <v>53387257.170000002</v>
      </c>
      <c r="M469" s="27">
        <f>M470</f>
        <v>53387257.170000002</v>
      </c>
      <c r="N469" s="27">
        <f>N470</f>
        <v>0</v>
      </c>
      <c r="O469" s="2">
        <f t="shared" si="257"/>
        <v>53387257.170000002</v>
      </c>
    </row>
    <row r="470" spans="1:15" ht="52.2" customHeight="1" x14ac:dyDescent="0.25">
      <c r="A470" s="8" t="s">
        <v>119</v>
      </c>
      <c r="B470" s="9" t="s">
        <v>193</v>
      </c>
      <c r="C470" s="9" t="s">
        <v>112</v>
      </c>
      <c r="D470" s="9" t="s">
        <v>65</v>
      </c>
      <c r="E470" s="9" t="s">
        <v>368</v>
      </c>
      <c r="F470" s="9" t="s">
        <v>115</v>
      </c>
      <c r="G470" s="27">
        <f>G471</f>
        <v>0</v>
      </c>
      <c r="H470" s="27">
        <f>H471</f>
        <v>0</v>
      </c>
      <c r="I470" s="10">
        <f t="shared" si="255"/>
        <v>0</v>
      </c>
      <c r="J470" s="27">
        <f>J471</f>
        <v>53387257.170000002</v>
      </c>
      <c r="K470" s="27">
        <f>K471</f>
        <v>0</v>
      </c>
      <c r="L470" s="2">
        <f t="shared" si="256"/>
        <v>53387257.170000002</v>
      </c>
      <c r="M470" s="27">
        <f>M471</f>
        <v>53387257.170000002</v>
      </c>
      <c r="N470" s="27">
        <f>N471</f>
        <v>0</v>
      </c>
      <c r="O470" s="2">
        <f t="shared" si="257"/>
        <v>53387257.170000002</v>
      </c>
    </row>
    <row r="471" spans="1:15" ht="19.8" customHeight="1" x14ac:dyDescent="0.25">
      <c r="A471" s="45" t="s">
        <v>116</v>
      </c>
      <c r="B471" s="46" t="s">
        <v>193</v>
      </c>
      <c r="C471" s="46" t="s">
        <v>112</v>
      </c>
      <c r="D471" s="46" t="s">
        <v>65</v>
      </c>
      <c r="E471" s="9" t="s">
        <v>368</v>
      </c>
      <c r="F471" s="46" t="s">
        <v>117</v>
      </c>
      <c r="G471" s="27">
        <v>0</v>
      </c>
      <c r="H471" s="32">
        <v>0</v>
      </c>
      <c r="I471" s="10">
        <f t="shared" si="255"/>
        <v>0</v>
      </c>
      <c r="J471" s="27">
        <v>53387257.170000002</v>
      </c>
      <c r="K471" s="57">
        <v>0</v>
      </c>
      <c r="L471" s="2">
        <f t="shared" si="256"/>
        <v>53387257.170000002</v>
      </c>
      <c r="M471" s="27">
        <v>53387257.170000002</v>
      </c>
      <c r="N471" s="57">
        <v>0</v>
      </c>
      <c r="O471" s="2">
        <f t="shared" si="257"/>
        <v>53387257.170000002</v>
      </c>
    </row>
    <row r="472" spans="1:15" ht="67.8" customHeight="1" x14ac:dyDescent="0.25">
      <c r="A472" s="8" t="s">
        <v>338</v>
      </c>
      <c r="B472" s="9" t="s">
        <v>193</v>
      </c>
      <c r="C472" s="9" t="s">
        <v>112</v>
      </c>
      <c r="D472" s="46" t="s">
        <v>65</v>
      </c>
      <c r="E472" s="9" t="s">
        <v>339</v>
      </c>
      <c r="F472" s="58"/>
      <c r="G472" s="27">
        <f>G473</f>
        <v>1058908.79</v>
      </c>
      <c r="H472" s="32">
        <f>H473</f>
        <v>0</v>
      </c>
      <c r="I472" s="10">
        <f t="shared" ref="I472:I474" si="291">G472+H472</f>
        <v>1058908.79</v>
      </c>
      <c r="J472" s="27">
        <f>J473</f>
        <v>1043862.88</v>
      </c>
      <c r="K472" s="27">
        <f>K473</f>
        <v>0</v>
      </c>
      <c r="L472" s="2">
        <f t="shared" si="256"/>
        <v>1043862.88</v>
      </c>
      <c r="M472" s="27">
        <f>M473</f>
        <v>1043862.88</v>
      </c>
      <c r="N472" s="27">
        <f>N473</f>
        <v>0</v>
      </c>
      <c r="O472" s="2">
        <f t="shared" si="257"/>
        <v>1043862.88</v>
      </c>
    </row>
    <row r="473" spans="1:15" ht="54.6" customHeight="1" x14ac:dyDescent="0.25">
      <c r="A473" s="8" t="s">
        <v>119</v>
      </c>
      <c r="B473" s="9" t="s">
        <v>193</v>
      </c>
      <c r="C473" s="9" t="s">
        <v>112</v>
      </c>
      <c r="D473" s="46" t="s">
        <v>65</v>
      </c>
      <c r="E473" s="9" t="s">
        <v>339</v>
      </c>
      <c r="F473" s="58">
        <v>600</v>
      </c>
      <c r="G473" s="27">
        <f>G474</f>
        <v>1058908.79</v>
      </c>
      <c r="H473" s="32">
        <f>H474</f>
        <v>0</v>
      </c>
      <c r="I473" s="10">
        <f t="shared" si="291"/>
        <v>1058908.79</v>
      </c>
      <c r="J473" s="27">
        <f>J474</f>
        <v>1043862.88</v>
      </c>
      <c r="K473" s="27">
        <f>K474</f>
        <v>0</v>
      </c>
      <c r="L473" s="2">
        <f t="shared" si="256"/>
        <v>1043862.88</v>
      </c>
      <c r="M473" s="27">
        <f>M474</f>
        <v>1043862.88</v>
      </c>
      <c r="N473" s="27">
        <f>N474</f>
        <v>0</v>
      </c>
      <c r="O473" s="2">
        <f t="shared" si="257"/>
        <v>1043862.88</v>
      </c>
    </row>
    <row r="474" spans="1:15" ht="25.2" customHeight="1" x14ac:dyDescent="0.25">
      <c r="A474" s="8" t="s">
        <v>116</v>
      </c>
      <c r="B474" s="9" t="s">
        <v>193</v>
      </c>
      <c r="C474" s="9" t="s">
        <v>112</v>
      </c>
      <c r="D474" s="46" t="s">
        <v>65</v>
      </c>
      <c r="E474" s="9" t="s">
        <v>339</v>
      </c>
      <c r="F474" s="58">
        <v>610</v>
      </c>
      <c r="G474" s="27">
        <v>1058908.79</v>
      </c>
      <c r="H474" s="32">
        <v>0</v>
      </c>
      <c r="I474" s="10">
        <f t="shared" si="291"/>
        <v>1058908.79</v>
      </c>
      <c r="J474" s="27">
        <v>1043862.88</v>
      </c>
      <c r="K474" s="57">
        <v>0</v>
      </c>
      <c r="L474" s="2">
        <f t="shared" si="256"/>
        <v>1043862.88</v>
      </c>
      <c r="M474" s="27">
        <v>1043862.88</v>
      </c>
      <c r="N474" s="57">
        <v>0</v>
      </c>
      <c r="O474" s="2">
        <f t="shared" si="257"/>
        <v>1043862.88</v>
      </c>
    </row>
    <row r="475" spans="1:15" ht="45" customHeight="1" x14ac:dyDescent="0.25">
      <c r="A475" s="8" t="s">
        <v>204</v>
      </c>
      <c r="B475" s="9" t="s">
        <v>193</v>
      </c>
      <c r="C475" s="9" t="s">
        <v>112</v>
      </c>
      <c r="D475" s="9" t="s">
        <v>65</v>
      </c>
      <c r="E475" s="9" t="s">
        <v>305</v>
      </c>
      <c r="F475" s="9"/>
      <c r="G475" s="27">
        <f>G476</f>
        <v>0</v>
      </c>
      <c r="H475" s="27">
        <f>H476</f>
        <v>0</v>
      </c>
      <c r="I475" s="10">
        <f t="shared" si="255"/>
        <v>0</v>
      </c>
      <c r="J475" s="27"/>
      <c r="K475" s="57"/>
      <c r="L475" s="2"/>
      <c r="M475" s="27"/>
      <c r="N475" s="57"/>
      <c r="O475" s="2"/>
    </row>
    <row r="476" spans="1:15" ht="46.2" customHeight="1" x14ac:dyDescent="0.25">
      <c r="A476" s="8" t="s">
        <v>119</v>
      </c>
      <c r="B476" s="9" t="s">
        <v>193</v>
      </c>
      <c r="C476" s="9" t="s">
        <v>112</v>
      </c>
      <c r="D476" s="9" t="s">
        <v>65</v>
      </c>
      <c r="E476" s="9" t="s">
        <v>305</v>
      </c>
      <c r="F476" s="9" t="s">
        <v>115</v>
      </c>
      <c r="G476" s="27">
        <f>G477</f>
        <v>0</v>
      </c>
      <c r="H476" s="27">
        <f>H477</f>
        <v>0</v>
      </c>
      <c r="I476" s="10">
        <f t="shared" si="255"/>
        <v>0</v>
      </c>
      <c r="J476" s="27"/>
      <c r="K476" s="57"/>
      <c r="L476" s="2"/>
      <c r="M476" s="27"/>
      <c r="N476" s="57"/>
      <c r="O476" s="2"/>
    </row>
    <row r="477" spans="1:15" ht="19.2" customHeight="1" x14ac:dyDescent="0.25">
      <c r="A477" s="8" t="s">
        <v>116</v>
      </c>
      <c r="B477" s="9" t="s">
        <v>193</v>
      </c>
      <c r="C477" s="9" t="s">
        <v>112</v>
      </c>
      <c r="D477" s="9" t="s">
        <v>65</v>
      </c>
      <c r="E477" s="9" t="s">
        <v>305</v>
      </c>
      <c r="F477" s="9" t="s">
        <v>117</v>
      </c>
      <c r="G477" s="27">
        <v>0</v>
      </c>
      <c r="H477" s="32">
        <v>0</v>
      </c>
      <c r="I477" s="10">
        <f t="shared" si="255"/>
        <v>0</v>
      </c>
      <c r="J477" s="27"/>
      <c r="K477" s="57"/>
      <c r="L477" s="2"/>
      <c r="M477" s="27"/>
      <c r="N477" s="57"/>
      <c r="O477" s="2"/>
    </row>
    <row r="478" spans="1:15" ht="55.2" customHeight="1" x14ac:dyDescent="0.25">
      <c r="A478" s="8" t="s">
        <v>336</v>
      </c>
      <c r="B478" s="9" t="s">
        <v>193</v>
      </c>
      <c r="C478" s="9" t="s">
        <v>112</v>
      </c>
      <c r="D478" s="9" t="s">
        <v>65</v>
      </c>
      <c r="E478" s="9" t="s">
        <v>337</v>
      </c>
      <c r="F478" s="9"/>
      <c r="G478" s="27">
        <f>G479</f>
        <v>0</v>
      </c>
      <c r="H478" s="27">
        <f>H479</f>
        <v>0</v>
      </c>
      <c r="I478" s="10">
        <f t="shared" si="255"/>
        <v>0</v>
      </c>
      <c r="J478" s="27"/>
      <c r="K478" s="57"/>
      <c r="L478" s="2"/>
      <c r="M478" s="27"/>
      <c r="N478" s="57"/>
      <c r="O478" s="2"/>
    </row>
    <row r="479" spans="1:15" ht="49.2" customHeight="1" x14ac:dyDescent="0.25">
      <c r="A479" s="8" t="s">
        <v>119</v>
      </c>
      <c r="B479" s="9" t="s">
        <v>193</v>
      </c>
      <c r="C479" s="9" t="s">
        <v>112</v>
      </c>
      <c r="D479" s="9" t="s">
        <v>65</v>
      </c>
      <c r="E479" s="9" t="s">
        <v>337</v>
      </c>
      <c r="F479" s="9" t="s">
        <v>115</v>
      </c>
      <c r="G479" s="27">
        <f>G480</f>
        <v>0</v>
      </c>
      <c r="H479" s="27">
        <f>H480</f>
        <v>0</v>
      </c>
      <c r="I479" s="10">
        <f t="shared" si="255"/>
        <v>0</v>
      </c>
      <c r="J479" s="27"/>
      <c r="K479" s="57"/>
      <c r="L479" s="2"/>
      <c r="M479" s="27"/>
      <c r="N479" s="57"/>
      <c r="O479" s="2"/>
    </row>
    <row r="480" spans="1:15" ht="22.8" customHeight="1" x14ac:dyDescent="0.25">
      <c r="A480" s="8" t="s">
        <v>116</v>
      </c>
      <c r="B480" s="9" t="s">
        <v>193</v>
      </c>
      <c r="C480" s="9" t="s">
        <v>112</v>
      </c>
      <c r="D480" s="9" t="s">
        <v>65</v>
      </c>
      <c r="E480" s="9" t="s">
        <v>337</v>
      </c>
      <c r="F480" s="9" t="s">
        <v>117</v>
      </c>
      <c r="G480" s="27">
        <v>0</v>
      </c>
      <c r="H480" s="32">
        <v>0</v>
      </c>
      <c r="I480" s="10">
        <f t="shared" si="255"/>
        <v>0</v>
      </c>
      <c r="J480" s="27"/>
      <c r="K480" s="57"/>
      <c r="L480" s="2"/>
      <c r="M480" s="27"/>
      <c r="N480" s="57"/>
      <c r="O480" s="2"/>
    </row>
    <row r="481" spans="1:15" ht="67.2" customHeight="1" x14ac:dyDescent="0.25">
      <c r="A481" s="8" t="s">
        <v>217</v>
      </c>
      <c r="B481" s="9" t="s">
        <v>193</v>
      </c>
      <c r="C481" s="9" t="s">
        <v>112</v>
      </c>
      <c r="D481" s="9" t="s">
        <v>65</v>
      </c>
      <c r="E481" s="9" t="s">
        <v>314</v>
      </c>
      <c r="F481" s="9"/>
      <c r="G481" s="27">
        <f t="shared" ref="G481" si="292">G482</f>
        <v>348659.43</v>
      </c>
      <c r="H481" s="32">
        <f>H482</f>
        <v>0</v>
      </c>
      <c r="I481" s="10">
        <f t="shared" si="255"/>
        <v>348659.43</v>
      </c>
      <c r="J481" s="27">
        <f t="shared" ref="J481" si="293">J482</f>
        <v>361994</v>
      </c>
      <c r="K481" s="2">
        <v>0</v>
      </c>
      <c r="L481" s="2">
        <f t="shared" si="256"/>
        <v>361994</v>
      </c>
      <c r="M481" s="27">
        <f t="shared" ref="M481" si="294">M482</f>
        <v>361994</v>
      </c>
      <c r="N481" s="2">
        <v>0</v>
      </c>
      <c r="O481" s="2">
        <f t="shared" si="257"/>
        <v>361994</v>
      </c>
    </row>
    <row r="482" spans="1:15" ht="46.2" customHeight="1" x14ac:dyDescent="0.25">
      <c r="A482" s="8" t="s">
        <v>119</v>
      </c>
      <c r="B482" s="9" t="s">
        <v>193</v>
      </c>
      <c r="C482" s="9" t="s">
        <v>112</v>
      </c>
      <c r="D482" s="9" t="s">
        <v>65</v>
      </c>
      <c r="E482" s="9" t="s">
        <v>314</v>
      </c>
      <c r="F482" s="9" t="s">
        <v>115</v>
      </c>
      <c r="G482" s="27">
        <f>G483</f>
        <v>348659.43</v>
      </c>
      <c r="H482" s="32">
        <f>H483</f>
        <v>0</v>
      </c>
      <c r="I482" s="10">
        <f t="shared" si="255"/>
        <v>348659.43</v>
      </c>
      <c r="J482" s="27">
        <f>J483</f>
        <v>361994</v>
      </c>
      <c r="K482" s="27">
        <f>K483</f>
        <v>0</v>
      </c>
      <c r="L482" s="2">
        <f t="shared" si="256"/>
        <v>361994</v>
      </c>
      <c r="M482" s="27">
        <f>M483</f>
        <v>361994</v>
      </c>
      <c r="N482" s="33">
        <f>N483</f>
        <v>0</v>
      </c>
      <c r="O482" s="2">
        <f t="shared" si="257"/>
        <v>361994</v>
      </c>
    </row>
    <row r="483" spans="1:15" ht="21.6" customHeight="1" x14ac:dyDescent="0.25">
      <c r="A483" s="8" t="s">
        <v>116</v>
      </c>
      <c r="B483" s="9" t="s">
        <v>193</v>
      </c>
      <c r="C483" s="9" t="s">
        <v>112</v>
      </c>
      <c r="D483" s="9" t="s">
        <v>65</v>
      </c>
      <c r="E483" s="9" t="s">
        <v>314</v>
      </c>
      <c r="F483" s="9" t="s">
        <v>117</v>
      </c>
      <c r="G483" s="27">
        <v>348659.43</v>
      </c>
      <c r="H483" s="32">
        <v>0</v>
      </c>
      <c r="I483" s="10">
        <f t="shared" si="255"/>
        <v>348659.43</v>
      </c>
      <c r="J483" s="27">
        <v>361994</v>
      </c>
      <c r="K483" s="27">
        <f>K487</f>
        <v>0</v>
      </c>
      <c r="L483" s="2">
        <f t="shared" si="256"/>
        <v>361994</v>
      </c>
      <c r="M483" s="27">
        <v>361994</v>
      </c>
      <c r="N483" s="33">
        <f>N487</f>
        <v>0</v>
      </c>
      <c r="O483" s="2">
        <f t="shared" si="257"/>
        <v>361994</v>
      </c>
    </row>
    <row r="484" spans="1:15" ht="34.799999999999997" customHeight="1" x14ac:dyDescent="0.25">
      <c r="A484" s="8" t="s">
        <v>327</v>
      </c>
      <c r="B484" s="9" t="s">
        <v>193</v>
      </c>
      <c r="C484" s="9" t="s">
        <v>112</v>
      </c>
      <c r="D484" s="46" t="s">
        <v>65</v>
      </c>
      <c r="E484" s="9" t="s">
        <v>328</v>
      </c>
      <c r="F484" s="58"/>
      <c r="G484" s="27">
        <f>G485</f>
        <v>0</v>
      </c>
      <c r="H484" s="32">
        <f>H485</f>
        <v>0</v>
      </c>
      <c r="I484" s="10">
        <f t="shared" si="255"/>
        <v>0</v>
      </c>
      <c r="J484" s="27"/>
      <c r="K484" s="59"/>
      <c r="L484" s="2"/>
      <c r="M484" s="27"/>
      <c r="N484" s="33"/>
      <c r="O484" s="2"/>
    </row>
    <row r="485" spans="1:15" ht="34.799999999999997" customHeight="1" x14ac:dyDescent="0.25">
      <c r="A485" s="8" t="s">
        <v>119</v>
      </c>
      <c r="B485" s="9" t="s">
        <v>193</v>
      </c>
      <c r="C485" s="9" t="s">
        <v>112</v>
      </c>
      <c r="D485" s="46" t="s">
        <v>65</v>
      </c>
      <c r="E485" s="9" t="s">
        <v>328</v>
      </c>
      <c r="F485" s="58">
        <v>600</v>
      </c>
      <c r="G485" s="27">
        <f>G486</f>
        <v>0</v>
      </c>
      <c r="H485" s="32">
        <f>H486</f>
        <v>0</v>
      </c>
      <c r="I485" s="10">
        <f t="shared" ref="I485:I486" si="295">G485+H485</f>
        <v>0</v>
      </c>
      <c r="J485" s="27"/>
      <c r="K485" s="59"/>
      <c r="L485" s="2"/>
      <c r="M485" s="27"/>
      <c r="N485" s="33"/>
      <c r="O485" s="2"/>
    </row>
    <row r="486" spans="1:15" ht="22.8" customHeight="1" x14ac:dyDescent="0.25">
      <c r="A486" s="8" t="s">
        <v>116</v>
      </c>
      <c r="B486" s="9" t="s">
        <v>193</v>
      </c>
      <c r="C486" s="9" t="s">
        <v>112</v>
      </c>
      <c r="D486" s="46" t="s">
        <v>65</v>
      </c>
      <c r="E486" s="9" t="s">
        <v>328</v>
      </c>
      <c r="F486" s="58">
        <v>610</v>
      </c>
      <c r="G486" s="27">
        <v>0</v>
      </c>
      <c r="H486" s="32"/>
      <c r="I486" s="10">
        <f t="shared" si="295"/>
        <v>0</v>
      </c>
      <c r="J486" s="27"/>
      <c r="K486" s="59"/>
      <c r="L486" s="2"/>
      <c r="M486" s="27"/>
      <c r="N486" s="33"/>
      <c r="O486" s="2"/>
    </row>
    <row r="487" spans="1:15" ht="48.6" customHeight="1" x14ac:dyDescent="0.25">
      <c r="A487" s="8" t="s">
        <v>218</v>
      </c>
      <c r="B487" s="9" t="s">
        <v>193</v>
      </c>
      <c r="C487" s="9" t="s">
        <v>112</v>
      </c>
      <c r="D487" s="9" t="s">
        <v>65</v>
      </c>
      <c r="E487" s="9" t="s">
        <v>315</v>
      </c>
      <c r="F487" s="9"/>
      <c r="G487" s="27">
        <f t="shared" ref="G487:G488" si="296">G488</f>
        <v>201482.94</v>
      </c>
      <c r="H487" s="32">
        <v>0</v>
      </c>
      <c r="I487" s="10">
        <f t="shared" ref="I487:I524" si="297">G487+H487</f>
        <v>201482.94</v>
      </c>
      <c r="J487" s="27">
        <f t="shared" ref="J487:J488" si="298">J488</f>
        <v>309253.67</v>
      </c>
      <c r="K487" s="2">
        <v>0</v>
      </c>
      <c r="L487" s="2">
        <f t="shared" ref="L487:L524" si="299">J487+K487</f>
        <v>309253.67</v>
      </c>
      <c r="M487" s="27">
        <f t="shared" ref="M487:M488" si="300">M488</f>
        <v>309253.67</v>
      </c>
      <c r="N487" s="33">
        <v>0</v>
      </c>
      <c r="O487" s="2">
        <f t="shared" ref="O487:O524" si="301">M487+N487</f>
        <v>309253.67</v>
      </c>
    </row>
    <row r="488" spans="1:15" ht="52.8" customHeight="1" x14ac:dyDescent="0.25">
      <c r="A488" s="8" t="s">
        <v>119</v>
      </c>
      <c r="B488" s="9" t="s">
        <v>193</v>
      </c>
      <c r="C488" s="9" t="s">
        <v>112</v>
      </c>
      <c r="D488" s="9" t="s">
        <v>65</v>
      </c>
      <c r="E488" s="9" t="s">
        <v>315</v>
      </c>
      <c r="F488" s="9" t="s">
        <v>115</v>
      </c>
      <c r="G488" s="27">
        <f t="shared" si="296"/>
        <v>201482.94</v>
      </c>
      <c r="H488" s="32">
        <f>H489</f>
        <v>0</v>
      </c>
      <c r="I488" s="10">
        <f t="shared" si="297"/>
        <v>201482.94</v>
      </c>
      <c r="J488" s="27">
        <f t="shared" si="298"/>
        <v>309253.67</v>
      </c>
      <c r="K488" s="27">
        <f>K489</f>
        <v>0</v>
      </c>
      <c r="L488" s="2">
        <f t="shared" si="299"/>
        <v>309253.67</v>
      </c>
      <c r="M488" s="27">
        <f t="shared" si="300"/>
        <v>309253.67</v>
      </c>
      <c r="N488" s="33">
        <v>0</v>
      </c>
      <c r="O488" s="2">
        <f t="shared" si="301"/>
        <v>309253.67</v>
      </c>
    </row>
    <row r="489" spans="1:15" ht="19.2" customHeight="1" x14ac:dyDescent="0.25">
      <c r="A489" s="45" t="s">
        <v>116</v>
      </c>
      <c r="B489" s="46" t="s">
        <v>193</v>
      </c>
      <c r="C489" s="46" t="s">
        <v>112</v>
      </c>
      <c r="D489" s="46" t="s">
        <v>65</v>
      </c>
      <c r="E489" s="9" t="s">
        <v>315</v>
      </c>
      <c r="F489" s="46" t="s">
        <v>117</v>
      </c>
      <c r="G489" s="53">
        <v>201482.94</v>
      </c>
      <c r="H489" s="32">
        <f>H490</f>
        <v>0</v>
      </c>
      <c r="I489" s="10">
        <f t="shared" si="297"/>
        <v>201482.94</v>
      </c>
      <c r="J489" s="53">
        <v>309253.67</v>
      </c>
      <c r="K489" s="27">
        <f>K490</f>
        <v>0</v>
      </c>
      <c r="L489" s="2">
        <f t="shared" si="299"/>
        <v>309253.67</v>
      </c>
      <c r="M489" s="53">
        <v>309253.67</v>
      </c>
      <c r="N489" s="33">
        <f>N490</f>
        <v>0</v>
      </c>
      <c r="O489" s="2">
        <f t="shared" si="301"/>
        <v>309253.67</v>
      </c>
    </row>
    <row r="490" spans="1:15" ht="25.8" customHeight="1" x14ac:dyDescent="0.25">
      <c r="A490" s="8" t="s">
        <v>126</v>
      </c>
      <c r="B490" s="9" t="s">
        <v>193</v>
      </c>
      <c r="C490" s="9" t="s">
        <v>112</v>
      </c>
      <c r="D490" s="9" t="s">
        <v>112</v>
      </c>
      <c r="E490" s="9"/>
      <c r="F490" s="9"/>
      <c r="G490" s="10">
        <f t="shared" ref="G490:G492" si="302">G491</f>
        <v>1041300</v>
      </c>
      <c r="H490" s="32">
        <v>0</v>
      </c>
      <c r="I490" s="10">
        <f t="shared" si="297"/>
        <v>1041300</v>
      </c>
      <c r="J490" s="10">
        <f t="shared" ref="J490:J492" si="303">J491</f>
        <v>1041300</v>
      </c>
      <c r="K490" s="2">
        <v>0</v>
      </c>
      <c r="L490" s="2">
        <f t="shared" si="299"/>
        <v>1041300</v>
      </c>
      <c r="M490" s="10">
        <f t="shared" ref="M490:M492" si="304">M491</f>
        <v>1041300</v>
      </c>
      <c r="N490" s="2">
        <v>0</v>
      </c>
      <c r="O490" s="2">
        <f t="shared" si="301"/>
        <v>1041300</v>
      </c>
    </row>
    <row r="491" spans="1:15" ht="34.200000000000003" customHeight="1" x14ac:dyDescent="0.25">
      <c r="A491" s="14" t="s">
        <v>212</v>
      </c>
      <c r="B491" s="16" t="s">
        <v>193</v>
      </c>
      <c r="C491" s="16" t="s">
        <v>112</v>
      </c>
      <c r="D491" s="16" t="s">
        <v>112</v>
      </c>
      <c r="E491" s="16" t="s">
        <v>316</v>
      </c>
      <c r="F491" s="16"/>
      <c r="G491" s="10">
        <f t="shared" si="302"/>
        <v>1041300</v>
      </c>
      <c r="H491" s="33">
        <f>H492</f>
        <v>0</v>
      </c>
      <c r="I491" s="10">
        <f t="shared" si="297"/>
        <v>1041300</v>
      </c>
      <c r="J491" s="10">
        <f t="shared" si="303"/>
        <v>1041300</v>
      </c>
      <c r="K491" s="33">
        <f>K492</f>
        <v>0</v>
      </c>
      <c r="L491" s="2">
        <f t="shared" si="299"/>
        <v>1041300</v>
      </c>
      <c r="M491" s="10">
        <f t="shared" si="304"/>
        <v>1041300</v>
      </c>
      <c r="N491" s="33">
        <f>N492</f>
        <v>0</v>
      </c>
      <c r="O491" s="2">
        <f t="shared" si="301"/>
        <v>1041300</v>
      </c>
    </row>
    <row r="492" spans="1:15" ht="58.8" customHeight="1" x14ac:dyDescent="0.25">
      <c r="A492" s="14" t="s">
        <v>119</v>
      </c>
      <c r="B492" s="16" t="s">
        <v>193</v>
      </c>
      <c r="C492" s="16" t="s">
        <v>112</v>
      </c>
      <c r="D492" s="16" t="s">
        <v>112</v>
      </c>
      <c r="E492" s="16" t="s">
        <v>316</v>
      </c>
      <c r="F492" s="16" t="s">
        <v>115</v>
      </c>
      <c r="G492" s="10">
        <f t="shared" si="302"/>
        <v>1041300</v>
      </c>
      <c r="H492" s="33">
        <f>H493</f>
        <v>0</v>
      </c>
      <c r="I492" s="10">
        <f t="shared" si="297"/>
        <v>1041300</v>
      </c>
      <c r="J492" s="10">
        <f t="shared" si="303"/>
        <v>1041300</v>
      </c>
      <c r="K492" s="33">
        <f>K493</f>
        <v>0</v>
      </c>
      <c r="L492" s="2">
        <f t="shared" si="299"/>
        <v>1041300</v>
      </c>
      <c r="M492" s="10">
        <f t="shared" si="304"/>
        <v>1041300</v>
      </c>
      <c r="N492" s="33">
        <f>N493</f>
        <v>0</v>
      </c>
      <c r="O492" s="2">
        <f t="shared" si="301"/>
        <v>1041300</v>
      </c>
    </row>
    <row r="493" spans="1:15" ht="26.4" customHeight="1" x14ac:dyDescent="0.25">
      <c r="A493" s="14" t="s">
        <v>116</v>
      </c>
      <c r="B493" s="16" t="s">
        <v>193</v>
      </c>
      <c r="C493" s="16" t="s">
        <v>112</v>
      </c>
      <c r="D493" s="16" t="s">
        <v>112</v>
      </c>
      <c r="E493" s="16" t="s">
        <v>316</v>
      </c>
      <c r="F493" s="16" t="s">
        <v>117</v>
      </c>
      <c r="G493" s="10">
        <v>1041300</v>
      </c>
      <c r="H493" s="33">
        <v>0</v>
      </c>
      <c r="I493" s="10">
        <f t="shared" si="297"/>
        <v>1041300</v>
      </c>
      <c r="J493" s="10">
        <v>1041300</v>
      </c>
      <c r="K493" s="33">
        <v>0</v>
      </c>
      <c r="L493" s="2">
        <f t="shared" si="299"/>
        <v>1041300</v>
      </c>
      <c r="M493" s="10">
        <v>1041300</v>
      </c>
      <c r="N493" s="33">
        <v>0</v>
      </c>
      <c r="O493" s="2">
        <f t="shared" si="301"/>
        <v>1041300</v>
      </c>
    </row>
    <row r="494" spans="1:15" ht="27" customHeight="1" x14ac:dyDescent="0.25">
      <c r="A494" s="8" t="s">
        <v>213</v>
      </c>
      <c r="B494" s="9" t="s">
        <v>193</v>
      </c>
      <c r="C494" s="9" t="s">
        <v>112</v>
      </c>
      <c r="D494" s="9" t="s">
        <v>71</v>
      </c>
      <c r="E494" s="9"/>
      <c r="F494" s="9"/>
      <c r="G494" s="47">
        <f>G495+G498+G505+G510+G516+G513</f>
        <v>10190808.67</v>
      </c>
      <c r="H494" s="47">
        <f>H495+H498+H505+H510+H516+H513</f>
        <v>262250.8</v>
      </c>
      <c r="I494" s="47">
        <f t="shared" ref="H494:I494" si="305">I495+I498+I505+I510+I516</f>
        <v>10421059.470000001</v>
      </c>
      <c r="J494" s="47">
        <f>J495+J498+J505+J510</f>
        <v>10228741</v>
      </c>
      <c r="K494" s="33">
        <f>K495</f>
        <v>0</v>
      </c>
      <c r="L494" s="2">
        <f t="shared" si="299"/>
        <v>10228741</v>
      </c>
      <c r="M494" s="47">
        <f>M495+M498+M505+M510</f>
        <v>10285834</v>
      </c>
      <c r="N494" s="33">
        <f>N495</f>
        <v>0</v>
      </c>
      <c r="O494" s="2">
        <f t="shared" si="301"/>
        <v>10285834</v>
      </c>
    </row>
    <row r="495" spans="1:15" ht="46.2" customHeight="1" x14ac:dyDescent="0.25">
      <c r="A495" s="8" t="s">
        <v>35</v>
      </c>
      <c r="B495" s="9" t="s">
        <v>193</v>
      </c>
      <c r="C495" s="9" t="s">
        <v>112</v>
      </c>
      <c r="D495" s="9" t="s">
        <v>71</v>
      </c>
      <c r="E495" s="9" t="s">
        <v>317</v>
      </c>
      <c r="F495" s="9"/>
      <c r="G495" s="10">
        <f t="shared" ref="G495:G496" si="306">G496</f>
        <v>1670517</v>
      </c>
      <c r="H495" s="33">
        <f>H496</f>
        <v>-72141.45</v>
      </c>
      <c r="I495" s="10">
        <f t="shared" si="297"/>
        <v>1598375.55</v>
      </c>
      <c r="J495" s="10">
        <f t="shared" ref="J495:J496" si="307">J496</f>
        <v>1670517</v>
      </c>
      <c r="K495" s="33">
        <f>K496</f>
        <v>0</v>
      </c>
      <c r="L495" s="2">
        <f t="shared" si="299"/>
        <v>1670517</v>
      </c>
      <c r="M495" s="10">
        <f t="shared" ref="M495:M496" si="308">M496</f>
        <v>1670517</v>
      </c>
      <c r="N495" s="33">
        <f>N496</f>
        <v>0</v>
      </c>
      <c r="O495" s="2">
        <f t="shared" si="301"/>
        <v>1670517</v>
      </c>
    </row>
    <row r="496" spans="1:15" ht="108" customHeight="1" x14ac:dyDescent="0.25">
      <c r="A496" s="8" t="s">
        <v>31</v>
      </c>
      <c r="B496" s="9" t="s">
        <v>193</v>
      </c>
      <c r="C496" s="9" t="s">
        <v>112</v>
      </c>
      <c r="D496" s="9" t="s">
        <v>71</v>
      </c>
      <c r="E496" s="9" t="s">
        <v>317</v>
      </c>
      <c r="F496" s="9" t="s">
        <v>32</v>
      </c>
      <c r="G496" s="10">
        <f t="shared" si="306"/>
        <v>1670517</v>
      </c>
      <c r="H496" s="33">
        <f>H497</f>
        <v>-72141.45</v>
      </c>
      <c r="I496" s="10">
        <f t="shared" si="297"/>
        <v>1598375.55</v>
      </c>
      <c r="J496" s="10">
        <f t="shared" si="307"/>
        <v>1670517</v>
      </c>
      <c r="K496" s="33">
        <v>0</v>
      </c>
      <c r="L496" s="2">
        <f t="shared" si="299"/>
        <v>1670517</v>
      </c>
      <c r="M496" s="10">
        <f t="shared" si="308"/>
        <v>1670517</v>
      </c>
      <c r="N496" s="33">
        <v>0</v>
      </c>
      <c r="O496" s="2">
        <f t="shared" si="301"/>
        <v>1670517</v>
      </c>
    </row>
    <row r="497" spans="1:15" ht="43.2" customHeight="1" x14ac:dyDescent="0.25">
      <c r="A497" s="8" t="s">
        <v>33</v>
      </c>
      <c r="B497" s="9" t="s">
        <v>193</v>
      </c>
      <c r="C497" s="9" t="s">
        <v>112</v>
      </c>
      <c r="D497" s="9" t="s">
        <v>71</v>
      </c>
      <c r="E497" s="9" t="s">
        <v>317</v>
      </c>
      <c r="F497" s="9" t="s">
        <v>34</v>
      </c>
      <c r="G497" s="47">
        <v>1670517</v>
      </c>
      <c r="H497" s="33">
        <v>-72141.45</v>
      </c>
      <c r="I497" s="10">
        <f t="shared" si="297"/>
        <v>1598375.55</v>
      </c>
      <c r="J497" s="47">
        <v>1670517</v>
      </c>
      <c r="K497" s="33">
        <f>K498</f>
        <v>0</v>
      </c>
      <c r="L497" s="2">
        <f t="shared" si="299"/>
        <v>1670517</v>
      </c>
      <c r="M497" s="47">
        <v>1670517</v>
      </c>
      <c r="N497" s="33">
        <f>N498</f>
        <v>0</v>
      </c>
      <c r="O497" s="2">
        <f t="shared" si="301"/>
        <v>1670517</v>
      </c>
    </row>
    <row r="498" spans="1:15" ht="49.8" customHeight="1" x14ac:dyDescent="0.25">
      <c r="A498" s="8" t="s">
        <v>131</v>
      </c>
      <c r="B498" s="9" t="s">
        <v>193</v>
      </c>
      <c r="C498" s="9" t="s">
        <v>112</v>
      </c>
      <c r="D498" s="9" t="s">
        <v>71</v>
      </c>
      <c r="E498" s="9" t="s">
        <v>264</v>
      </c>
      <c r="F498" s="9"/>
      <c r="G498" s="10">
        <f>G499+G501+G503</f>
        <v>7112226.1500000004</v>
      </c>
      <c r="H498" s="10">
        <f>H499+H501+H503</f>
        <v>351385.88</v>
      </c>
      <c r="I498" s="10">
        <f t="shared" si="297"/>
        <v>7463612.0300000003</v>
      </c>
      <c r="J498" s="10">
        <f>J499+J501+J503</f>
        <v>7012716</v>
      </c>
      <c r="K498" s="33">
        <f>K499</f>
        <v>0</v>
      </c>
      <c r="L498" s="2">
        <f t="shared" si="299"/>
        <v>7012716</v>
      </c>
      <c r="M498" s="10">
        <f>M499+M501+M503</f>
        <v>7017567</v>
      </c>
      <c r="N498" s="33">
        <f>N499</f>
        <v>0</v>
      </c>
      <c r="O498" s="2">
        <f t="shared" si="301"/>
        <v>7017567</v>
      </c>
    </row>
    <row r="499" spans="1:15" ht="97.2" customHeight="1" x14ac:dyDescent="0.25">
      <c r="A499" s="8" t="s">
        <v>73</v>
      </c>
      <c r="B499" s="9" t="s">
        <v>193</v>
      </c>
      <c r="C499" s="9" t="s">
        <v>112</v>
      </c>
      <c r="D499" s="9" t="s">
        <v>71</v>
      </c>
      <c r="E499" s="9" t="s">
        <v>264</v>
      </c>
      <c r="F499" s="9" t="s">
        <v>32</v>
      </c>
      <c r="G499" s="10">
        <f>G500</f>
        <v>6392514</v>
      </c>
      <c r="H499" s="33">
        <f>H500</f>
        <v>321756.71999999997</v>
      </c>
      <c r="I499" s="10">
        <f t="shared" si="297"/>
        <v>6714270.7199999997</v>
      </c>
      <c r="J499" s="10">
        <f>J500</f>
        <v>6391452</v>
      </c>
      <c r="K499" s="33">
        <v>0</v>
      </c>
      <c r="L499" s="2">
        <f t="shared" si="299"/>
        <v>6391452</v>
      </c>
      <c r="M499" s="10">
        <f>M500</f>
        <v>6391452</v>
      </c>
      <c r="N499" s="33">
        <v>0</v>
      </c>
      <c r="O499" s="2">
        <f t="shared" si="301"/>
        <v>6391452</v>
      </c>
    </row>
    <row r="500" spans="1:15" ht="36" customHeight="1" x14ac:dyDescent="0.25">
      <c r="A500" s="8" t="s">
        <v>59</v>
      </c>
      <c r="B500" s="9" t="s">
        <v>193</v>
      </c>
      <c r="C500" s="9" t="s">
        <v>112</v>
      </c>
      <c r="D500" s="9" t="s">
        <v>71</v>
      </c>
      <c r="E500" s="9" t="s">
        <v>264</v>
      </c>
      <c r="F500" s="9" t="s">
        <v>60</v>
      </c>
      <c r="G500" s="10">
        <v>6392514</v>
      </c>
      <c r="H500" s="10">
        <v>321756.71999999997</v>
      </c>
      <c r="I500" s="10">
        <f t="shared" si="297"/>
        <v>6714270.7199999997</v>
      </c>
      <c r="J500" s="10">
        <v>6391452</v>
      </c>
      <c r="K500" s="10">
        <f t="shared" ref="K500:K502" si="309">K501</f>
        <v>0</v>
      </c>
      <c r="L500" s="2">
        <f t="shared" si="299"/>
        <v>6391452</v>
      </c>
      <c r="M500" s="10">
        <v>6391452</v>
      </c>
      <c r="N500" s="10">
        <f t="shared" ref="N500:N502" si="310">N501</f>
        <v>0</v>
      </c>
      <c r="O500" s="2">
        <f t="shared" si="301"/>
        <v>6391452</v>
      </c>
    </row>
    <row r="501" spans="1:15" ht="37.799999999999997" customHeight="1" x14ac:dyDescent="0.25">
      <c r="A501" s="8" t="s">
        <v>37</v>
      </c>
      <c r="B501" s="9" t="s">
        <v>193</v>
      </c>
      <c r="C501" s="9" t="s">
        <v>112</v>
      </c>
      <c r="D501" s="9" t="s">
        <v>71</v>
      </c>
      <c r="E501" s="9" t="s">
        <v>264</v>
      </c>
      <c r="F501" s="9" t="s">
        <v>38</v>
      </c>
      <c r="G501" s="10">
        <f>G502</f>
        <v>711012.15</v>
      </c>
      <c r="H501" s="10">
        <f t="shared" ref="H501" si="311">H502</f>
        <v>38329.160000000003</v>
      </c>
      <c r="I501" s="10">
        <f t="shared" si="297"/>
        <v>749341.31</v>
      </c>
      <c r="J501" s="10">
        <f>J502</f>
        <v>621264</v>
      </c>
      <c r="K501" s="10">
        <f t="shared" si="309"/>
        <v>0</v>
      </c>
      <c r="L501" s="2">
        <f t="shared" si="299"/>
        <v>621264</v>
      </c>
      <c r="M501" s="10">
        <f>M502</f>
        <v>626115</v>
      </c>
      <c r="N501" s="10">
        <f t="shared" si="310"/>
        <v>0</v>
      </c>
      <c r="O501" s="2">
        <f t="shared" si="301"/>
        <v>626115</v>
      </c>
    </row>
    <row r="502" spans="1:15" ht="48" customHeight="1" x14ac:dyDescent="0.25">
      <c r="A502" s="8" t="s">
        <v>39</v>
      </c>
      <c r="B502" s="9" t="s">
        <v>193</v>
      </c>
      <c r="C502" s="9" t="s">
        <v>112</v>
      </c>
      <c r="D502" s="9" t="s">
        <v>71</v>
      </c>
      <c r="E502" s="9" t="s">
        <v>264</v>
      </c>
      <c r="F502" s="9" t="s">
        <v>40</v>
      </c>
      <c r="G502" s="10">
        <v>711012.15</v>
      </c>
      <c r="H502" s="10">
        <v>38329.160000000003</v>
      </c>
      <c r="I502" s="10">
        <f t="shared" si="297"/>
        <v>749341.31</v>
      </c>
      <c r="J502" s="10">
        <v>621264</v>
      </c>
      <c r="K502" s="10">
        <f t="shared" si="309"/>
        <v>0</v>
      </c>
      <c r="L502" s="2">
        <f t="shared" si="299"/>
        <v>621264</v>
      </c>
      <c r="M502" s="10">
        <v>626115</v>
      </c>
      <c r="N502" s="10">
        <f t="shared" si="310"/>
        <v>0</v>
      </c>
      <c r="O502" s="2">
        <f t="shared" si="301"/>
        <v>626115</v>
      </c>
    </row>
    <row r="503" spans="1:15" ht="26.4" customHeight="1" x14ac:dyDescent="0.25">
      <c r="A503" s="8" t="s">
        <v>41</v>
      </c>
      <c r="B503" s="9" t="s">
        <v>193</v>
      </c>
      <c r="C503" s="9" t="s">
        <v>112</v>
      </c>
      <c r="D503" s="9" t="s">
        <v>71</v>
      </c>
      <c r="E503" s="9" t="s">
        <v>264</v>
      </c>
      <c r="F503" s="9" t="s">
        <v>42</v>
      </c>
      <c r="G503" s="10">
        <f>G504</f>
        <v>8700</v>
      </c>
      <c r="H503" s="10">
        <f>H504</f>
        <v>-8700</v>
      </c>
      <c r="I503" s="10">
        <f t="shared" si="297"/>
        <v>0</v>
      </c>
      <c r="J503" s="10">
        <f>J504</f>
        <v>0</v>
      </c>
      <c r="K503" s="2">
        <v>0</v>
      </c>
      <c r="L503" s="2">
        <f t="shared" si="299"/>
        <v>0</v>
      </c>
      <c r="M503" s="10">
        <f>M504</f>
        <v>0</v>
      </c>
      <c r="N503" s="2">
        <v>0</v>
      </c>
      <c r="O503" s="2">
        <f t="shared" si="301"/>
        <v>0</v>
      </c>
    </row>
    <row r="504" spans="1:15" ht="20.399999999999999" customHeight="1" x14ac:dyDescent="0.25">
      <c r="A504" s="8" t="s">
        <v>61</v>
      </c>
      <c r="B504" s="9" t="s">
        <v>193</v>
      </c>
      <c r="C504" s="9" t="s">
        <v>112</v>
      </c>
      <c r="D504" s="9" t="s">
        <v>71</v>
      </c>
      <c r="E504" s="9" t="s">
        <v>264</v>
      </c>
      <c r="F504" s="9" t="s">
        <v>44</v>
      </c>
      <c r="G504" s="10">
        <v>8700</v>
      </c>
      <c r="H504" s="10">
        <v>-8700</v>
      </c>
      <c r="I504" s="10">
        <f t="shared" si="297"/>
        <v>0</v>
      </c>
      <c r="J504" s="10">
        <v>0</v>
      </c>
      <c r="K504" s="10">
        <v>0</v>
      </c>
      <c r="L504" s="2">
        <f t="shared" si="299"/>
        <v>0</v>
      </c>
      <c r="M504" s="10">
        <v>0</v>
      </c>
      <c r="N504" s="2">
        <v>0</v>
      </c>
      <c r="O504" s="2">
        <f t="shared" si="301"/>
        <v>0</v>
      </c>
    </row>
    <row r="505" spans="1:15" ht="47.4" customHeight="1" x14ac:dyDescent="0.25">
      <c r="A505" s="15" t="s">
        <v>214</v>
      </c>
      <c r="B505" s="9" t="s">
        <v>193</v>
      </c>
      <c r="C505" s="9" t="s">
        <v>112</v>
      </c>
      <c r="D505" s="9" t="s">
        <v>71</v>
      </c>
      <c r="E505" s="9" t="s">
        <v>318</v>
      </c>
      <c r="F505" s="9"/>
      <c r="G505" s="10">
        <f>G508+G506</f>
        <v>215995</v>
      </c>
      <c r="H505" s="10">
        <f>H506+H508</f>
        <v>65236.66</v>
      </c>
      <c r="I505" s="10">
        <f t="shared" si="297"/>
        <v>281231.66000000003</v>
      </c>
      <c r="J505" s="10">
        <f>J508+J506</f>
        <v>190000</v>
      </c>
      <c r="K505" s="10">
        <f>K506</f>
        <v>0</v>
      </c>
      <c r="L505" s="2">
        <f t="shared" si="299"/>
        <v>190000</v>
      </c>
      <c r="M505" s="10">
        <f>M508+M506</f>
        <v>190000</v>
      </c>
      <c r="N505" s="10">
        <f>N506</f>
        <v>0</v>
      </c>
      <c r="O505" s="2">
        <f t="shared" si="301"/>
        <v>190000</v>
      </c>
    </row>
    <row r="506" spans="1:15" ht="34.799999999999997" customHeight="1" x14ac:dyDescent="0.25">
      <c r="A506" s="8" t="s">
        <v>31</v>
      </c>
      <c r="B506" s="9" t="s">
        <v>193</v>
      </c>
      <c r="C506" s="9" t="s">
        <v>112</v>
      </c>
      <c r="D506" s="9" t="s">
        <v>71</v>
      </c>
      <c r="E506" s="9" t="s">
        <v>318</v>
      </c>
      <c r="F506" s="9" t="s">
        <v>32</v>
      </c>
      <c r="G506" s="10">
        <f>G507</f>
        <v>57843.08</v>
      </c>
      <c r="H506" s="10">
        <f>H507</f>
        <v>-6943.08</v>
      </c>
      <c r="I506" s="10">
        <f t="shared" si="297"/>
        <v>50900</v>
      </c>
      <c r="J506" s="10">
        <f>J507</f>
        <v>40000</v>
      </c>
      <c r="K506" s="10">
        <f>K507</f>
        <v>0</v>
      </c>
      <c r="L506" s="2">
        <f t="shared" si="299"/>
        <v>40000</v>
      </c>
      <c r="M506" s="10">
        <f>M507</f>
        <v>40000</v>
      </c>
      <c r="N506" s="10">
        <f>N507</f>
        <v>0</v>
      </c>
      <c r="O506" s="2">
        <f t="shared" si="301"/>
        <v>40000</v>
      </c>
    </row>
    <row r="507" spans="1:15" ht="34.799999999999997" customHeight="1" x14ac:dyDescent="0.25">
      <c r="A507" s="8" t="s">
        <v>59</v>
      </c>
      <c r="B507" s="9" t="s">
        <v>193</v>
      </c>
      <c r="C507" s="9" t="s">
        <v>112</v>
      </c>
      <c r="D507" s="9" t="s">
        <v>71</v>
      </c>
      <c r="E507" s="9" t="s">
        <v>318</v>
      </c>
      <c r="F507" s="9" t="s">
        <v>60</v>
      </c>
      <c r="G507" s="10">
        <v>57843.08</v>
      </c>
      <c r="H507" s="32">
        <v>-6943.08</v>
      </c>
      <c r="I507" s="10">
        <f t="shared" si="297"/>
        <v>50900</v>
      </c>
      <c r="J507" s="10">
        <v>40000</v>
      </c>
      <c r="K507" s="2">
        <v>0</v>
      </c>
      <c r="L507" s="2">
        <f t="shared" si="299"/>
        <v>40000</v>
      </c>
      <c r="M507" s="10">
        <v>40000</v>
      </c>
      <c r="N507" s="2">
        <v>0</v>
      </c>
      <c r="O507" s="2">
        <f t="shared" si="301"/>
        <v>40000</v>
      </c>
    </row>
    <row r="508" spans="1:15" ht="34.799999999999997" customHeight="1" x14ac:dyDescent="0.25">
      <c r="A508" s="8" t="s">
        <v>37</v>
      </c>
      <c r="B508" s="9" t="s">
        <v>193</v>
      </c>
      <c r="C508" s="9" t="s">
        <v>112</v>
      </c>
      <c r="D508" s="9" t="s">
        <v>71</v>
      </c>
      <c r="E508" s="9" t="s">
        <v>318</v>
      </c>
      <c r="F508" s="9" t="s">
        <v>38</v>
      </c>
      <c r="G508" s="10">
        <f>G509</f>
        <v>158151.92000000001</v>
      </c>
      <c r="H508" s="10">
        <f>H509</f>
        <v>72179.740000000005</v>
      </c>
      <c r="I508" s="10">
        <f t="shared" si="297"/>
        <v>230331.66000000003</v>
      </c>
      <c r="J508" s="10">
        <f>J509</f>
        <v>150000</v>
      </c>
      <c r="K508" s="10">
        <f>K509+K511</f>
        <v>0</v>
      </c>
      <c r="L508" s="2">
        <f t="shared" si="299"/>
        <v>150000</v>
      </c>
      <c r="M508" s="10">
        <f>M509</f>
        <v>150000</v>
      </c>
      <c r="N508" s="10">
        <f>N509+N511</f>
        <v>0</v>
      </c>
      <c r="O508" s="2">
        <f t="shared" si="301"/>
        <v>150000</v>
      </c>
    </row>
    <row r="509" spans="1:15" ht="50.4" customHeight="1" x14ac:dyDescent="0.25">
      <c r="A509" s="8" t="s">
        <v>39</v>
      </c>
      <c r="B509" s="9" t="s">
        <v>193</v>
      </c>
      <c r="C509" s="9" t="s">
        <v>112</v>
      </c>
      <c r="D509" s="9" t="s">
        <v>71</v>
      </c>
      <c r="E509" s="9" t="s">
        <v>318</v>
      </c>
      <c r="F509" s="9" t="s">
        <v>40</v>
      </c>
      <c r="G509" s="10">
        <v>158151.92000000001</v>
      </c>
      <c r="H509" s="10">
        <v>72179.740000000005</v>
      </c>
      <c r="I509" s="10">
        <f t="shared" si="297"/>
        <v>230331.66000000003</v>
      </c>
      <c r="J509" s="10">
        <v>150000</v>
      </c>
      <c r="K509" s="10">
        <f>K510</f>
        <v>0</v>
      </c>
      <c r="L509" s="2">
        <f t="shared" si="299"/>
        <v>150000</v>
      </c>
      <c r="M509" s="10">
        <v>150000</v>
      </c>
      <c r="N509" s="10">
        <f>N510</f>
        <v>0</v>
      </c>
      <c r="O509" s="2">
        <f t="shared" si="301"/>
        <v>150000</v>
      </c>
    </row>
    <row r="510" spans="1:15" ht="34.799999999999997" customHeight="1" x14ac:dyDescent="0.25">
      <c r="A510" s="8" t="s">
        <v>215</v>
      </c>
      <c r="B510" s="9" t="s">
        <v>193</v>
      </c>
      <c r="C510" s="9" t="s">
        <v>112</v>
      </c>
      <c r="D510" s="9" t="s">
        <v>71</v>
      </c>
      <c r="E510" s="9" t="s">
        <v>319</v>
      </c>
      <c r="F510" s="9"/>
      <c r="G510" s="10">
        <f>G511</f>
        <v>1100167.8500000001</v>
      </c>
      <c r="H510" s="10">
        <f>H511</f>
        <v>-78230.289999999994</v>
      </c>
      <c r="I510" s="10">
        <f t="shared" si="297"/>
        <v>1021937.56</v>
      </c>
      <c r="J510" s="10">
        <f>J511+J513</f>
        <v>1355508</v>
      </c>
      <c r="K510" s="2">
        <v>0</v>
      </c>
      <c r="L510" s="2">
        <f t="shared" si="299"/>
        <v>1355508</v>
      </c>
      <c r="M510" s="10">
        <f>M511+M513</f>
        <v>1407750</v>
      </c>
      <c r="N510" s="2">
        <v>0</v>
      </c>
      <c r="O510" s="2">
        <f t="shared" si="301"/>
        <v>1407750</v>
      </c>
    </row>
    <row r="511" spans="1:15" ht="62.4" customHeight="1" x14ac:dyDescent="0.25">
      <c r="A511" s="8" t="s">
        <v>119</v>
      </c>
      <c r="B511" s="9" t="s">
        <v>193</v>
      </c>
      <c r="C511" s="9" t="s">
        <v>112</v>
      </c>
      <c r="D511" s="9" t="s">
        <v>71</v>
      </c>
      <c r="E511" s="9" t="s">
        <v>319</v>
      </c>
      <c r="F511" s="9" t="s">
        <v>115</v>
      </c>
      <c r="G511" s="10">
        <f>G512</f>
        <v>1100167.8500000001</v>
      </c>
      <c r="H511" s="10">
        <f>H512</f>
        <v>-78230.289999999994</v>
      </c>
      <c r="I511" s="10">
        <f t="shared" si="297"/>
        <v>1021937.56</v>
      </c>
      <c r="J511" s="10">
        <f>J512</f>
        <v>1319508</v>
      </c>
      <c r="K511" s="10">
        <f>K512</f>
        <v>0</v>
      </c>
      <c r="L511" s="2">
        <f t="shared" si="299"/>
        <v>1319508</v>
      </c>
      <c r="M511" s="10">
        <f>M512</f>
        <v>1371750</v>
      </c>
      <c r="N511" s="10">
        <f>N512</f>
        <v>0</v>
      </c>
      <c r="O511" s="2">
        <f t="shared" si="301"/>
        <v>1371750</v>
      </c>
    </row>
    <row r="512" spans="1:15" ht="21.6" customHeight="1" x14ac:dyDescent="0.25">
      <c r="A512" s="8" t="s">
        <v>120</v>
      </c>
      <c r="B512" s="9" t="s">
        <v>193</v>
      </c>
      <c r="C512" s="9" t="s">
        <v>112</v>
      </c>
      <c r="D512" s="9" t="s">
        <v>71</v>
      </c>
      <c r="E512" s="9" t="s">
        <v>319</v>
      </c>
      <c r="F512" s="9" t="s">
        <v>117</v>
      </c>
      <c r="G512" s="10">
        <v>1100167.8500000001</v>
      </c>
      <c r="H512" s="32">
        <v>-78230.289999999994</v>
      </c>
      <c r="I512" s="10">
        <f t="shared" si="297"/>
        <v>1021937.56</v>
      </c>
      <c r="J512" s="10">
        <v>1319508</v>
      </c>
      <c r="K512" s="2">
        <v>0</v>
      </c>
      <c r="L512" s="2">
        <f t="shared" si="299"/>
        <v>1319508</v>
      </c>
      <c r="M512" s="10">
        <v>1371750</v>
      </c>
      <c r="N512" s="10">
        <v>0</v>
      </c>
      <c r="O512" s="2">
        <f t="shared" si="301"/>
        <v>1371750</v>
      </c>
    </row>
    <row r="513" spans="1:15" ht="34.799999999999997" customHeight="1" x14ac:dyDescent="0.25">
      <c r="A513" s="8" t="s">
        <v>200</v>
      </c>
      <c r="B513" s="9" t="s">
        <v>193</v>
      </c>
      <c r="C513" s="9" t="s">
        <v>112</v>
      </c>
      <c r="D513" s="9" t="s">
        <v>71</v>
      </c>
      <c r="E513" s="9" t="s">
        <v>301</v>
      </c>
      <c r="F513" s="9"/>
      <c r="G513" s="10">
        <f t="shared" ref="G513:H514" si="312">G514</f>
        <v>36000</v>
      </c>
      <c r="H513" s="10">
        <f t="shared" si="312"/>
        <v>-4000</v>
      </c>
      <c r="I513" s="10">
        <f t="shared" si="297"/>
        <v>32000</v>
      </c>
      <c r="J513" s="10">
        <f t="shared" ref="J513:J514" si="313">J514</f>
        <v>36000</v>
      </c>
      <c r="K513" s="10">
        <f>K519</f>
        <v>0</v>
      </c>
      <c r="L513" s="2">
        <f t="shared" si="299"/>
        <v>36000</v>
      </c>
      <c r="M513" s="10">
        <f t="shared" ref="M513:M514" si="314">M514</f>
        <v>36000</v>
      </c>
      <c r="N513" s="10">
        <f>N519</f>
        <v>0</v>
      </c>
      <c r="O513" s="2">
        <f t="shared" si="301"/>
        <v>36000</v>
      </c>
    </row>
    <row r="514" spans="1:15" ht="50.4" customHeight="1" x14ac:dyDescent="0.25">
      <c r="A514" s="8" t="s">
        <v>119</v>
      </c>
      <c r="B514" s="9" t="s">
        <v>193</v>
      </c>
      <c r="C514" s="9" t="s">
        <v>112</v>
      </c>
      <c r="D514" s="9" t="s">
        <v>71</v>
      </c>
      <c r="E514" s="9" t="s">
        <v>301</v>
      </c>
      <c r="F514" s="9" t="s">
        <v>115</v>
      </c>
      <c r="G514" s="10">
        <f t="shared" si="312"/>
        <v>36000</v>
      </c>
      <c r="H514" s="10">
        <f>H515</f>
        <v>-4000</v>
      </c>
      <c r="I514" s="10">
        <f t="shared" si="297"/>
        <v>32000</v>
      </c>
      <c r="J514" s="10">
        <f t="shared" si="313"/>
        <v>36000</v>
      </c>
      <c r="K514" s="10">
        <v>0</v>
      </c>
      <c r="L514" s="2">
        <f t="shared" si="299"/>
        <v>36000</v>
      </c>
      <c r="M514" s="10">
        <f t="shared" si="314"/>
        <v>36000</v>
      </c>
      <c r="N514" s="10">
        <v>0</v>
      </c>
      <c r="O514" s="2">
        <f t="shared" si="301"/>
        <v>36000</v>
      </c>
    </row>
    <row r="515" spans="1:15" ht="23.4" customHeight="1" x14ac:dyDescent="0.25">
      <c r="A515" s="8" t="s">
        <v>116</v>
      </c>
      <c r="B515" s="9" t="s">
        <v>193</v>
      </c>
      <c r="C515" s="9" t="s">
        <v>112</v>
      </c>
      <c r="D515" s="9" t="s">
        <v>71</v>
      </c>
      <c r="E515" s="9" t="s">
        <v>301</v>
      </c>
      <c r="F515" s="9" t="s">
        <v>117</v>
      </c>
      <c r="G515" s="47">
        <v>36000</v>
      </c>
      <c r="H515" s="32">
        <v>-4000</v>
      </c>
      <c r="I515" s="10">
        <f t="shared" si="297"/>
        <v>32000</v>
      </c>
      <c r="J515" s="47">
        <v>36000</v>
      </c>
      <c r="K515" s="2">
        <v>0</v>
      </c>
      <c r="L515" s="2">
        <f t="shared" si="299"/>
        <v>36000</v>
      </c>
      <c r="M515" s="47">
        <v>36000</v>
      </c>
      <c r="N515" s="10">
        <v>0</v>
      </c>
      <c r="O515" s="2">
        <f t="shared" si="301"/>
        <v>36000</v>
      </c>
    </row>
    <row r="516" spans="1:15" ht="37.200000000000003" customHeight="1" x14ac:dyDescent="0.3">
      <c r="A516" s="79" t="s">
        <v>373</v>
      </c>
      <c r="B516" s="9" t="s">
        <v>193</v>
      </c>
      <c r="C516" s="9" t="s">
        <v>112</v>
      </c>
      <c r="D516" s="9" t="s">
        <v>71</v>
      </c>
      <c r="E516" s="9" t="s">
        <v>374</v>
      </c>
      <c r="F516" s="80"/>
      <c r="G516" s="10">
        <f>G517</f>
        <v>55902.67</v>
      </c>
      <c r="H516" s="10">
        <f>H517</f>
        <v>0</v>
      </c>
      <c r="I516" s="10">
        <f t="shared" si="297"/>
        <v>55902.67</v>
      </c>
      <c r="J516" s="10"/>
      <c r="K516" s="10"/>
      <c r="L516" s="2"/>
      <c r="M516" s="10"/>
      <c r="N516" s="40"/>
      <c r="O516" s="2"/>
    </row>
    <row r="517" spans="1:15" ht="95.4" customHeight="1" x14ac:dyDescent="0.3">
      <c r="A517" s="79" t="s">
        <v>31</v>
      </c>
      <c r="B517" s="9" t="s">
        <v>193</v>
      </c>
      <c r="C517" s="9" t="s">
        <v>112</v>
      </c>
      <c r="D517" s="9" t="s">
        <v>71</v>
      </c>
      <c r="E517" s="9" t="s">
        <v>374</v>
      </c>
      <c r="F517" s="80" t="s">
        <v>32</v>
      </c>
      <c r="G517" s="10">
        <f>G518</f>
        <v>55902.67</v>
      </c>
      <c r="H517" s="10">
        <f>H518</f>
        <v>0</v>
      </c>
      <c r="I517" s="10">
        <f t="shared" si="297"/>
        <v>55902.67</v>
      </c>
      <c r="J517" s="10"/>
      <c r="K517" s="10"/>
      <c r="L517" s="2"/>
      <c r="M517" s="10"/>
      <c r="N517" s="40"/>
      <c r="O517" s="2"/>
    </row>
    <row r="518" spans="1:15" ht="36" customHeight="1" x14ac:dyDescent="0.3">
      <c r="A518" s="81" t="s">
        <v>36</v>
      </c>
      <c r="B518" s="9" t="s">
        <v>193</v>
      </c>
      <c r="C518" s="9" t="s">
        <v>112</v>
      </c>
      <c r="D518" s="9" t="s">
        <v>71</v>
      </c>
      <c r="E518" s="9" t="s">
        <v>374</v>
      </c>
      <c r="F518" s="80" t="s">
        <v>34</v>
      </c>
      <c r="G518" s="10">
        <v>55902.67</v>
      </c>
      <c r="H518" s="10">
        <v>0</v>
      </c>
      <c r="I518" s="10">
        <f t="shared" si="297"/>
        <v>55902.67</v>
      </c>
      <c r="J518" s="10"/>
      <c r="K518" s="10"/>
      <c r="L518" s="2"/>
      <c r="M518" s="10"/>
      <c r="N518" s="40"/>
      <c r="O518" s="2"/>
    </row>
    <row r="519" spans="1:15" ht="23.4" customHeight="1" x14ac:dyDescent="0.25">
      <c r="A519" s="56" t="s">
        <v>143</v>
      </c>
      <c r="B519" s="5" t="s">
        <v>193</v>
      </c>
      <c r="C519" s="7" t="s">
        <v>17</v>
      </c>
      <c r="D519" s="5"/>
      <c r="E519" s="5"/>
      <c r="F519" s="5"/>
      <c r="G519" s="6">
        <f t="shared" ref="G519:H522" si="315">G520</f>
        <v>1502263</v>
      </c>
      <c r="H519" s="10">
        <f>H520</f>
        <v>-728149</v>
      </c>
      <c r="I519" s="6">
        <f t="shared" si="297"/>
        <v>774114</v>
      </c>
      <c r="J519" s="6">
        <f t="shared" ref="J519:J522" si="316">J520</f>
        <v>1502263</v>
      </c>
      <c r="K519" s="2">
        <v>0</v>
      </c>
      <c r="L519" s="34">
        <f t="shared" si="299"/>
        <v>1502263</v>
      </c>
      <c r="M519" s="6">
        <f t="shared" ref="M519:M522" si="317">M520</f>
        <v>1502263</v>
      </c>
      <c r="N519" s="10">
        <f>N520</f>
        <v>0</v>
      </c>
      <c r="O519" s="34">
        <f t="shared" si="301"/>
        <v>1502263</v>
      </c>
    </row>
    <row r="520" spans="1:15" ht="25.8" customHeight="1" x14ac:dyDescent="0.25">
      <c r="A520" s="29" t="s">
        <v>150</v>
      </c>
      <c r="B520" s="9" t="s">
        <v>193</v>
      </c>
      <c r="C520" s="9" t="s">
        <v>17</v>
      </c>
      <c r="D520" s="9" t="s">
        <v>29</v>
      </c>
      <c r="E520" s="9"/>
      <c r="F520" s="9"/>
      <c r="G520" s="10">
        <f t="shared" si="315"/>
        <v>1502263</v>
      </c>
      <c r="H520" s="10">
        <f t="shared" si="315"/>
        <v>-728149</v>
      </c>
      <c r="I520" s="10">
        <f t="shared" si="297"/>
        <v>774114</v>
      </c>
      <c r="J520" s="10">
        <f t="shared" si="316"/>
        <v>1502263</v>
      </c>
      <c r="K520" s="2">
        <v>0</v>
      </c>
      <c r="L520" s="2">
        <f t="shared" si="299"/>
        <v>1502263</v>
      </c>
      <c r="M520" s="10">
        <f t="shared" si="317"/>
        <v>1502263</v>
      </c>
      <c r="N520" s="10">
        <v>0</v>
      </c>
      <c r="O520" s="2">
        <f t="shared" si="301"/>
        <v>1502263</v>
      </c>
    </row>
    <row r="521" spans="1:15" ht="72.599999999999994" customHeight="1" x14ac:dyDescent="0.25">
      <c r="A521" s="14" t="s">
        <v>216</v>
      </c>
      <c r="B521" s="16" t="s">
        <v>193</v>
      </c>
      <c r="C521" s="16" t="s">
        <v>17</v>
      </c>
      <c r="D521" s="16" t="s">
        <v>29</v>
      </c>
      <c r="E521" s="16" t="s">
        <v>320</v>
      </c>
      <c r="F521" s="16"/>
      <c r="G521" s="10">
        <f t="shared" si="315"/>
        <v>1502263</v>
      </c>
      <c r="H521" s="10">
        <f>H522</f>
        <v>-728149</v>
      </c>
      <c r="I521" s="10">
        <f t="shared" si="297"/>
        <v>774114</v>
      </c>
      <c r="J521" s="10">
        <f t="shared" si="316"/>
        <v>1502263</v>
      </c>
      <c r="K521" s="10">
        <f>K522</f>
        <v>0</v>
      </c>
      <c r="L521" s="2">
        <f t="shared" si="299"/>
        <v>1502263</v>
      </c>
      <c r="M521" s="10">
        <f t="shared" si="317"/>
        <v>1502263</v>
      </c>
      <c r="N521" s="10">
        <f>N522</f>
        <v>0</v>
      </c>
      <c r="O521" s="2">
        <f t="shared" si="301"/>
        <v>1502263</v>
      </c>
    </row>
    <row r="522" spans="1:15" ht="34.799999999999997" customHeight="1" x14ac:dyDescent="0.25">
      <c r="A522" s="14" t="s">
        <v>122</v>
      </c>
      <c r="B522" s="16" t="s">
        <v>193</v>
      </c>
      <c r="C522" s="16" t="s">
        <v>17</v>
      </c>
      <c r="D522" s="16" t="s">
        <v>29</v>
      </c>
      <c r="E522" s="16" t="s">
        <v>320</v>
      </c>
      <c r="F522" s="16" t="s">
        <v>123</v>
      </c>
      <c r="G522" s="10">
        <f t="shared" si="315"/>
        <v>1502263</v>
      </c>
      <c r="H522" s="10">
        <f>H523</f>
        <v>-728149</v>
      </c>
      <c r="I522" s="10">
        <f t="shared" si="297"/>
        <v>774114</v>
      </c>
      <c r="J522" s="10">
        <f t="shared" si="316"/>
        <v>1502263</v>
      </c>
      <c r="K522" s="10">
        <f>K523</f>
        <v>0</v>
      </c>
      <c r="L522" s="2">
        <f t="shared" si="299"/>
        <v>1502263</v>
      </c>
      <c r="M522" s="10">
        <f t="shared" si="317"/>
        <v>1502263</v>
      </c>
      <c r="N522" s="10">
        <f>N523</f>
        <v>0</v>
      </c>
      <c r="O522" s="2">
        <f t="shared" si="301"/>
        <v>1502263</v>
      </c>
    </row>
    <row r="523" spans="1:15" ht="38.4" customHeight="1" x14ac:dyDescent="0.25">
      <c r="A523" s="14" t="s">
        <v>124</v>
      </c>
      <c r="B523" s="16" t="s">
        <v>193</v>
      </c>
      <c r="C523" s="16" t="s">
        <v>17</v>
      </c>
      <c r="D523" s="16" t="s">
        <v>29</v>
      </c>
      <c r="E523" s="16" t="s">
        <v>320</v>
      </c>
      <c r="F523" s="16" t="s">
        <v>125</v>
      </c>
      <c r="G523" s="10">
        <v>1502263</v>
      </c>
      <c r="H523" s="32">
        <v>-728149</v>
      </c>
      <c r="I523" s="10">
        <f t="shared" si="297"/>
        <v>774114</v>
      </c>
      <c r="J523" s="10">
        <v>1502263</v>
      </c>
      <c r="K523" s="2">
        <v>0</v>
      </c>
      <c r="L523" s="2">
        <f t="shared" si="299"/>
        <v>1502263</v>
      </c>
      <c r="M523" s="10">
        <v>1502263</v>
      </c>
      <c r="N523" s="2">
        <v>0</v>
      </c>
      <c r="O523" s="2">
        <f t="shared" si="301"/>
        <v>1502263</v>
      </c>
    </row>
    <row r="524" spans="1:15" ht="34.799999999999997" customHeight="1" x14ac:dyDescent="0.25">
      <c r="A524" s="85" t="s">
        <v>321</v>
      </c>
      <c r="B524" s="85"/>
      <c r="C524" s="85"/>
      <c r="D524" s="85"/>
      <c r="E524" s="85"/>
      <c r="F524" s="85"/>
      <c r="G524" s="30">
        <f>G8+G316+G326+G364+G378+G397</f>
        <v>430591826.11000001</v>
      </c>
      <c r="H524" s="30">
        <f>H8+H316+H326+H364+H378+H397</f>
        <v>2144634.9900000002</v>
      </c>
      <c r="I524" s="6">
        <f t="shared" si="297"/>
        <v>432736461.10000002</v>
      </c>
      <c r="J524" s="30">
        <f>J8+J316+J326+J364+J378+J397</f>
        <v>420216098.95999998</v>
      </c>
      <c r="K524" s="30">
        <f>K8+K316+K326+K364+K378+K397</f>
        <v>0</v>
      </c>
      <c r="L524" s="34">
        <f t="shared" si="299"/>
        <v>420216098.95999998</v>
      </c>
      <c r="M524" s="30">
        <f>M8+M316+M326+M364+M378+M397</f>
        <v>435392355.18999994</v>
      </c>
      <c r="N524" s="30">
        <f>N8+N316+N326+N364+N378+N397</f>
        <v>0</v>
      </c>
      <c r="O524" s="34">
        <f t="shared" si="301"/>
        <v>435392355.18999994</v>
      </c>
    </row>
  </sheetData>
  <mergeCells count="4">
    <mergeCell ref="A3:O3"/>
    <mergeCell ref="A4:O4"/>
    <mergeCell ref="A5:O5"/>
    <mergeCell ref="A524:F524"/>
  </mergeCells>
  <phoneticPr fontId="0" type="noConversion"/>
  <pageMargins left="0.39370078740157483" right="0.39370078740157483" top="0.45" bottom="0.51181102362204722" header="0.31496062992125984" footer="0.31496062992125984"/>
  <pageSetup paperSize="9" scale="53"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Расходы</vt:lpstr>
      <vt:lpstr>Расходы!Заголовки_для_печати</vt:lpstr>
      <vt:lpstr>Расходы!Область_печати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2024-01-07T15:24:55Z</dcterms:modified>
</cp:coreProperties>
</file>