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ГОДОВОЙ ОТЧЕТ\за 2022\САЙТ-2022 год (по годовой отчетности)\Материалы к проекту решения об исполнении бюджета за 2022 год\"/>
    </mc:Choice>
  </mc:AlternateContent>
  <bookViews>
    <workbookView xWindow="480" yWindow="132" windowWidth="15576" windowHeight="10800"/>
  </bookViews>
  <sheets>
    <sheet name="расходы-1" sheetId="2" r:id="rId1"/>
  </sheets>
  <definedNames>
    <definedName name="_xlnm._FilterDatabase" localSheetId="0" hidden="1">'расходы-1'!$A$2:$J$50</definedName>
  </definedNames>
  <calcPr calcId="162913"/>
</workbook>
</file>

<file path=xl/calcChain.xml><?xml version="1.0" encoding="utf-8"?>
<calcChain xmlns="http://schemas.openxmlformats.org/spreadsheetml/2006/main">
  <c r="J50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3" i="2"/>
  <c r="I50" i="2"/>
  <c r="I47" i="2"/>
  <c r="I44" i="2"/>
  <c r="I39" i="2"/>
  <c r="I37" i="2"/>
  <c r="I31" i="2"/>
  <c r="I29" i="2"/>
  <c r="I24" i="2"/>
  <c r="I17" i="2"/>
  <c r="I13" i="2"/>
  <c r="I11" i="2"/>
  <c r="I3" i="2"/>
  <c r="F13" i="2"/>
  <c r="D13" i="2"/>
  <c r="E13" i="2"/>
  <c r="G13" i="2"/>
  <c r="H13" i="2"/>
  <c r="H47" i="2" l="1"/>
  <c r="H44" i="2"/>
  <c r="H39" i="2"/>
  <c r="H37" i="2"/>
  <c r="H31" i="2"/>
  <c r="H24" i="2"/>
  <c r="H17" i="2"/>
  <c r="H11" i="2"/>
  <c r="H3" i="2"/>
  <c r="E29" i="2" l="1"/>
  <c r="F29" i="2"/>
  <c r="G29" i="2"/>
  <c r="H29" i="2"/>
  <c r="D29" i="2"/>
  <c r="H50" i="2" l="1"/>
  <c r="F11" i="2"/>
  <c r="F17" i="2"/>
  <c r="F24" i="2"/>
  <c r="F31" i="2"/>
  <c r="F37" i="2"/>
  <c r="F39" i="2"/>
  <c r="F44" i="2"/>
  <c r="F47" i="2"/>
  <c r="D17" i="2"/>
  <c r="E17" i="2"/>
  <c r="G17" i="2"/>
  <c r="G3" i="2"/>
  <c r="G39" i="2"/>
  <c r="D39" i="2"/>
  <c r="E39" i="2"/>
  <c r="D3" i="2"/>
  <c r="E3" i="2"/>
  <c r="D11" i="2"/>
  <c r="E11" i="2"/>
  <c r="G11" i="2"/>
  <c r="D24" i="2"/>
  <c r="E24" i="2"/>
  <c r="G24" i="2"/>
  <c r="D31" i="2"/>
  <c r="E31" i="2"/>
  <c r="G31" i="2"/>
  <c r="D37" i="2"/>
  <c r="E37" i="2"/>
  <c r="G37" i="2"/>
  <c r="D44" i="2"/>
  <c r="E44" i="2"/>
  <c r="G44" i="2"/>
  <c r="D47" i="2"/>
  <c r="E47" i="2"/>
  <c r="G47" i="2"/>
  <c r="E50" i="2" l="1"/>
  <c r="G50" i="2"/>
  <c r="F50" i="2"/>
  <c r="D50" i="2"/>
</calcChain>
</file>

<file path=xl/sharedStrings.xml><?xml version="1.0" encoding="utf-8"?>
<sst xmlns="http://schemas.openxmlformats.org/spreadsheetml/2006/main" count="153" uniqueCount="74">
  <si>
    <t>Общий итог</t>
  </si>
  <si>
    <t>Наименование раздела, подраздела</t>
  </si>
  <si>
    <t xml:space="preserve">  ОБЩЕГОСУДАРСТВЕННЫЕ ВОПРОСЫ</t>
  </si>
  <si>
    <t>01</t>
  </si>
  <si>
    <t>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</si>
  <si>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</si>
  <si>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</si>
  <si>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</si>
  <si>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</si>
  <si>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</si>
  <si>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</si>
  <si>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Другие общегосударственные вопросы</t>
  </si>
  <si>
    <t>13</t>
  </si>
  <si>
    <t xml:space="preserve">  НАЦИОНАЛЬНАЯ ОБОРОНА</t>
  </si>
  <si>
    <t>02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</si>
  <si>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</si>
  <si>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</si>
  <si>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</si>
  <si>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09</t>
  </si>
  <si>
    <t xml:space="preserve">    Другие вопросы в области национальной безопасности и правоохранительной деятельности</t>
  </si>
  <si>
    <t>14</t>
  </si>
  <si>
    <t xml:space="preserve">  НАЦИОНАЛЬНАЯ ЭКОНОМИКА</t>
  </si>
  <si>
    <t xml:space="preserve">    Общеэкономические вопросы</t>
  </si>
  <si>
    <t xml:space="preserve">    Сельское хозяйство и рыболовство</t>
  </si>
  <si>
    <t>05</t>
  </si>
  <si>
    <t xml:space="preserve">    Водное хозяйство</t>
  </si>
  <si>
    <t xml:space="preserve">    Транспорт</t>
  </si>
  <si>
    <t>08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</si>
  <si>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</si>
  <si>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</si>
  <si>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</si>
  <si>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</si>
  <si>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</si>
  <si>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</si>
  <si>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ОБРАЗОВАНИЕ</t>
  </si>
  <si>
    <t>07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</si>
  <si>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</si>
  <si>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</si>
  <si>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</si>
  <si>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 и оздоровление детей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</si>
  <si>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</si>
  <si>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</si>
  <si>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</si>
  <si>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СОЦИАЛЬНАЯ ПОЛИТИКА</t>
  </si>
  <si>
    <t>10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</si>
  <si>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</si>
  <si>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</si>
  <si>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</si>
  <si>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</si>
  <si>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</si>
  <si>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>11</t>
  </si>
  <si>
    <t xml:space="preserve">    Массовый спорт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</si>
  <si>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</si>
  <si>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</si>
  <si>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Иные дотации</t>
  </si>
  <si>
    <t>Пр</t>
  </si>
  <si>
    <t>Рз</t>
  </si>
  <si>
    <t xml:space="preserve">    Резервные фонды</t>
  </si>
  <si>
    <t xml:space="preserve">     Благоустройство</t>
  </si>
  <si>
    <t>Судебная система</t>
  </si>
  <si>
    <t>Физическая культура</t>
  </si>
  <si>
    <t>Обеспечение проведения выборов и референдумов</t>
  </si>
  <si>
    <t xml:space="preserve">    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</si>
  <si>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</si>
  <si>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</si>
  <si>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Сумма на 2022 год Решение  от 17.12.2021 № 193-7 (первоначальный)</t>
  </si>
  <si>
    <t>Решение от 27.05.2022г.              № 225-7</t>
  </si>
  <si>
    <t>Решение от 30.09.2022г.                   № 259-7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</si>
  <si>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</si>
  <si>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Решение от 28.10.2022г.                  № 267-7</t>
  </si>
  <si>
    <t>Решение от 16.12.2022г.                  № 285-7</t>
  </si>
  <si>
    <t>Решение от 29.12.2022г.                  № 289-7</t>
  </si>
  <si>
    <t>Сумма 
на 2022 год                                            (с учётом изменений)</t>
  </si>
  <si>
    <t>Сведения о внесенных  изменениях в решение Дубровского районного Совета народных депутатов "О бюджете Дубровского муниципального района Брянской области на 2022 год и на плановый период 2023 и 2024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течение 2022 года, в части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</si>
</sst>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7" fillId="0" borderId="0">
      <alignment horizontal="center"/>
    </xf>
    <xf numFmtId="0" fontId="6" fillId="0" borderId="0">
      <alignment horizontal="right"/>
    </xf>
    <xf numFmtId="0" fontId="6" fillId="3" borderId="1"/>
    <xf numFmtId="0" fontId="6" fillId="0" borderId="2">
      <alignment horizontal="center" vertical="center" wrapText="1"/>
    </xf>
    <xf numFmtId="0" fontId="6" fillId="3" borderId="3"/>
    <xf numFmtId="0" fontId="6" fillId="3" borderId="0">
      <alignment shrinkToFit="1"/>
    </xf>
    <xf numFmtId="0" fontId="8" fillId="0" borderId="3">
      <alignment horizontal="right"/>
    </xf>
    <xf numFmtId="4" fontId="8" fillId="4" borderId="3">
      <alignment horizontal="right" vertical="top" shrinkToFit="1"/>
    </xf>
    <xf numFmtId="4" fontId="8" fillId="2" borderId="3">
      <alignment horizontal="right" vertical="top" shrinkToFit="1"/>
    </xf>
    <xf numFmtId="0" fontId="6" fillId="0" borderId="0"/>
    <xf numFmtId="0" fontId="6" fillId="0" borderId="0">
      <alignment horizontal="left" wrapText="1"/>
    </xf>
    <xf numFmtId="0" fontId="8" fillId="0" borderId="2">
      <alignment vertical="top" wrapText="1"/>
    </xf>
    <xf numFmtId="49" fontId="6" fillId="0" borderId="2">
      <alignment horizontal="center" vertical="top" shrinkToFit="1"/>
    </xf>
    <xf numFmtId="4" fontId="8" fillId="4" borderId="2">
      <alignment horizontal="right" vertical="top" shrinkToFit="1"/>
    </xf>
    <xf numFmtId="4" fontId="8" fillId="2" borderId="2">
      <alignment horizontal="right" vertical="top" shrinkToFit="1"/>
    </xf>
    <xf numFmtId="0" fontId="6" fillId="3" borderId="4"/>
    <xf numFmtId="0" fontId="6" fillId="3" borderId="4">
      <alignment horizontal="center"/>
    </xf>
    <xf numFmtId="4" fontId="8" fillId="0" borderId="2">
      <alignment horizontal="right" vertical="top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0" fontId="6" fillId="3" borderId="4">
      <alignment shrinkToFit="1"/>
    </xf>
    <xf numFmtId="0" fontId="6" fillId="3" borderId="3">
      <alignment horizontal="center"/>
    </xf>
    <xf numFmtId="0" fontId="13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49" fontId="4" fillId="0" borderId="2" xfId="19" applyFont="1" applyProtection="1">
      <alignment horizontal="center" vertical="top" shrinkToFit="1"/>
    </xf>
    <xf numFmtId="0" fontId="4" fillId="0" borderId="2" xfId="18" applyNumberFormat="1" applyFont="1" applyProtection="1">
      <alignment vertical="top" wrapText="1"/>
    </xf>
    <xf numFmtId="0" fontId="4" fillId="0" borderId="6" xfId="18" applyNumberFormat="1" applyFont="1" applyBorder="1" applyProtection="1">
      <alignment vertical="top" wrapText="1"/>
    </xf>
    <xf numFmtId="49" fontId="4" fillId="0" borderId="7" xfId="19" applyFont="1" applyBorder="1" applyProtection="1">
      <alignment horizontal="center" vertical="top" shrinkToFit="1"/>
    </xf>
    <xf numFmtId="0" fontId="4" fillId="0" borderId="8" xfId="18" applyNumberFormat="1" applyFont="1" applyBorder="1" applyProtection="1">
      <alignment vertical="top" wrapText="1"/>
    </xf>
    <xf numFmtId="49" fontId="3" fillId="0" borderId="2" xfId="19" applyFont="1" applyProtection="1">
      <alignment horizontal="center" vertical="top" shrinkToFit="1"/>
    </xf>
    <xf numFmtId="0" fontId="3" fillId="0" borderId="6" xfId="18" applyNumberFormat="1" applyFont="1" applyBorder="1" applyProtection="1">
      <alignment vertical="top" wrapText="1"/>
    </xf>
    <xf numFmtId="4" fontId="11" fillId="0" borderId="2" xfId="21" applyNumberFormat="1" applyFont="1" applyFill="1" applyAlignment="1" applyProtection="1">
      <alignment horizontal="right" vertical="center" shrinkToFit="1"/>
    </xf>
    <xf numFmtId="4" fontId="12" fillId="0" borderId="2" xfId="20" applyFont="1" applyFill="1" applyAlignment="1" applyProtection="1">
      <alignment horizontal="right" vertical="center" shrinkToFit="1"/>
    </xf>
    <xf numFmtId="4" fontId="12" fillId="0" borderId="5" xfId="0" applyNumberFormat="1" applyFont="1" applyBorder="1" applyAlignment="1">
      <alignment horizontal="right" vertical="center"/>
    </xf>
    <xf numFmtId="4" fontId="11" fillId="0" borderId="2" xfId="20" applyFont="1" applyFill="1" applyAlignment="1" applyProtection="1">
      <alignment horizontal="right" vertical="center" shrinkToFit="1"/>
    </xf>
    <xf numFmtId="4" fontId="11" fillId="0" borderId="5" xfId="0" applyNumberFormat="1" applyFont="1" applyBorder="1" applyAlignment="1">
      <alignment horizontal="right" vertical="center"/>
    </xf>
    <xf numFmtId="4" fontId="12" fillId="0" borderId="5" xfId="0" applyNumberFormat="1" applyFont="1" applyBorder="1" applyAlignment="1">
      <alignment vertical="center"/>
    </xf>
    <xf numFmtId="4" fontId="10" fillId="0" borderId="2" xfId="20" applyNumberFormat="1" applyFont="1" applyFill="1" applyAlignment="1" applyProtection="1">
      <alignment horizontal="right" vertical="center" shrinkToFit="1"/>
    </xf>
    <xf numFmtId="4" fontId="11" fillId="0" borderId="7" xfId="19" applyNumberFormat="1" applyFont="1" applyFill="1" applyBorder="1" applyAlignment="1" applyProtection="1">
      <alignment horizontal="right" vertical="center" wrapText="1"/>
    </xf>
    <xf numFmtId="49" fontId="3" fillId="0" borderId="9" xfId="19" applyFont="1" applyBorder="1" applyProtection="1">
      <alignment horizontal="center" vertical="top" shrinkToFit="1"/>
    </xf>
    <xf numFmtId="0" fontId="3" fillId="0" borderId="10" xfId="18" applyNumberFormat="1" applyFont="1" applyBorder="1" applyProtection="1">
      <alignment vertical="top" wrapText="1"/>
    </xf>
    <xf numFmtId="4" fontId="12" fillId="0" borderId="9" xfId="20" applyFont="1" applyFill="1" applyBorder="1" applyAlignment="1" applyProtection="1">
      <alignment horizontal="right" vertical="center" shrinkToFit="1"/>
    </xf>
    <xf numFmtId="4" fontId="12" fillId="0" borderId="11" xfId="0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right" vertical="center"/>
    </xf>
    <xf numFmtId="4" fontId="11" fillId="0" borderId="2" xfId="21" applyNumberFormat="1" applyFont="1" applyFill="1" applyAlignment="1" applyProtection="1">
      <alignment vertical="center" shrinkToFit="1"/>
    </xf>
    <xf numFmtId="4" fontId="11" fillId="0" borderId="11" xfId="0" applyNumberFormat="1" applyFont="1" applyBorder="1" applyAlignment="1">
      <alignment horizontal="right" vertical="center"/>
    </xf>
    <xf numFmtId="0" fontId="4" fillId="0" borderId="6" xfId="18" applyNumberFormat="1" applyFont="1" applyBorder="1" applyAlignment="1" applyProtection="1">
      <alignment horizontal="left" vertical="top" wrapText="1"/>
    </xf>
    <xf numFmtId="0" fontId="3" fillId="0" borderId="6" xfId="18" applyNumberFormat="1" applyFont="1" applyBorder="1" applyAlignment="1" applyProtection="1">
      <alignment horizontal="left" vertical="top" wrapText="1"/>
    </xf>
    <xf numFmtId="0" fontId="3" fillId="6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  <cellStyle name="Обычны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83" zoomScaleNormal="83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M5" sqref="M5"/>
    </sheetView>
  </sheetViews>
  <sheetFormatPr defaultRowHeight="14.4" x14ac:dyDescent="0.3"/>
  <cols>
    <col min="1" max="2" width="15.6640625" customWidth="1"/>
    <col min="3" max="3" width="45.109375" customWidth="1"/>
    <col min="4" max="4" width="22.33203125" customWidth="1"/>
    <col min="5" max="5" width="18.44140625" customWidth="1"/>
    <col min="6" max="6" width="23.5546875" customWidth="1"/>
    <col min="7" max="9" width="21.33203125" customWidth="1"/>
    <col min="10" max="10" width="19.6640625" customWidth="1"/>
  </cols>
  <sheetData>
    <row r="1" spans="1:10" ht="52.2" customHeight="1" x14ac:dyDescent="0.3">
      <c r="A1" s="29" t="s">
        <v>73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81.75" customHeight="1" x14ac:dyDescent="0.3">
      <c r="A2" s="2" t="s">
        <v>56</v>
      </c>
      <c r="B2" s="2" t="s">
        <v>55</v>
      </c>
      <c r="C2" s="22" t="s">
        <v>1</v>
      </c>
      <c r="D2" s="2" t="s">
        <v>65</v>
      </c>
      <c r="E2" s="2" t="s">
        <v>66</v>
      </c>
      <c r="F2" s="2" t="s">
        <v>67</v>
      </c>
      <c r="G2" s="2" t="s">
        <v>69</v>
      </c>
      <c r="H2" s="2" t="s">
        <v>70</v>
      </c>
      <c r="I2" s="2" t="s">
        <v>71</v>
      </c>
      <c r="J2" s="2" t="s">
        <v>72</v>
      </c>
    </row>
    <row r="3" spans="1:10" ht="31.2" x14ac:dyDescent="0.3">
      <c r="A3" s="18" t="s">
        <v>3</v>
      </c>
      <c r="B3" s="18" t="s">
        <v>4</v>
      </c>
      <c r="C3" s="19" t="s">
        <v>2</v>
      </c>
      <c r="D3" s="20">
        <f>D4+D5+D6+D7+D9+D10+D8</f>
        <v>41807412</v>
      </c>
      <c r="E3" s="20">
        <f t="shared" ref="E3:I3" si="0">E4+E5+E6+E7+E9+E10+E8</f>
        <v>-1194758.77</v>
      </c>
      <c r="F3" s="20">
        <v>741508.1</v>
      </c>
      <c r="G3" s="20">
        <f t="shared" si="0"/>
        <v>0</v>
      </c>
      <c r="H3" s="20">
        <f t="shared" si="0"/>
        <v>707809.12</v>
      </c>
      <c r="I3" s="20">
        <f t="shared" si="0"/>
        <v>-560492.80999999994</v>
      </c>
      <c r="J3" s="21">
        <f>SUM(D3:I3)</f>
        <v>41501477.639999993</v>
      </c>
    </row>
    <row r="4" spans="1:10" ht="78" x14ac:dyDescent="0.3">
      <c r="A4" s="3" t="s">
        <v>3</v>
      </c>
      <c r="B4" s="3" t="s">
        <v>6</v>
      </c>
      <c r="C4" s="5" t="s">
        <v>5</v>
      </c>
      <c r="D4" s="13">
        <v>471235</v>
      </c>
      <c r="E4" s="14">
        <v>0</v>
      </c>
      <c r="F4" s="14">
        <v>0</v>
      </c>
      <c r="G4" s="14"/>
      <c r="H4" s="25">
        <v>0</v>
      </c>
      <c r="I4" s="25">
        <v>8435.65</v>
      </c>
      <c r="J4" s="21">
        <f t="shared" ref="J4:J49" si="1">SUM(D4:I4)</f>
        <v>479670.65</v>
      </c>
    </row>
    <row r="5" spans="1:10" ht="78" x14ac:dyDescent="0.3">
      <c r="A5" s="3" t="s">
        <v>3</v>
      </c>
      <c r="B5" s="3" t="s">
        <v>8</v>
      </c>
      <c r="C5" s="5" t="s">
        <v>7</v>
      </c>
      <c r="D5" s="13">
        <v>28146880</v>
      </c>
      <c r="E5" s="10">
        <v>-1477850</v>
      </c>
      <c r="F5" s="14">
        <v>541895.21</v>
      </c>
      <c r="G5" s="14"/>
      <c r="H5" s="25">
        <v>438896.22</v>
      </c>
      <c r="I5" s="25">
        <v>-594197.31999999995</v>
      </c>
      <c r="J5" s="21">
        <f t="shared" si="1"/>
        <v>27055624.109999999</v>
      </c>
    </row>
    <row r="6" spans="1:10" ht="15.6" x14ac:dyDescent="0.3">
      <c r="A6" s="3" t="s">
        <v>3</v>
      </c>
      <c r="B6" s="3" t="s">
        <v>24</v>
      </c>
      <c r="C6" s="5" t="s">
        <v>59</v>
      </c>
      <c r="D6" s="13">
        <v>71135</v>
      </c>
      <c r="E6" s="10">
        <v>0</v>
      </c>
      <c r="F6" s="14">
        <v>0</v>
      </c>
      <c r="G6" s="14">
        <v>0</v>
      </c>
      <c r="H6" s="25">
        <v>0</v>
      </c>
      <c r="I6" s="25">
        <v>0</v>
      </c>
      <c r="J6" s="21">
        <f t="shared" si="1"/>
        <v>71135</v>
      </c>
    </row>
    <row r="7" spans="1:10" ht="62.4" x14ac:dyDescent="0.3">
      <c r="A7" s="3" t="s">
        <v>3</v>
      </c>
      <c r="B7" s="3" t="s">
        <v>10</v>
      </c>
      <c r="C7" s="5" t="s">
        <v>9</v>
      </c>
      <c r="D7" s="13">
        <v>6148515</v>
      </c>
      <c r="E7" s="14">
        <v>283091.23</v>
      </c>
      <c r="F7" s="14">
        <v>158881.76</v>
      </c>
      <c r="G7" s="14"/>
      <c r="H7" s="25">
        <v>0</v>
      </c>
      <c r="I7" s="25">
        <v>-9476.1</v>
      </c>
      <c r="J7" s="21">
        <f t="shared" si="1"/>
        <v>6581011.8900000006</v>
      </c>
    </row>
    <row r="8" spans="1:10" ht="31.2" x14ac:dyDescent="0.3">
      <c r="A8" s="3" t="s">
        <v>3</v>
      </c>
      <c r="B8" s="3" t="s">
        <v>35</v>
      </c>
      <c r="C8" s="5" t="s">
        <v>61</v>
      </c>
      <c r="D8" s="13">
        <v>0</v>
      </c>
      <c r="E8" s="14">
        <v>0</v>
      </c>
      <c r="F8" s="23">
        <v>0</v>
      </c>
      <c r="G8" s="14">
        <v>0</v>
      </c>
      <c r="H8" s="25">
        <v>0</v>
      </c>
      <c r="I8" s="25">
        <v>0</v>
      </c>
      <c r="J8" s="21">
        <f t="shared" si="1"/>
        <v>0</v>
      </c>
    </row>
    <row r="9" spans="1:10" ht="15.6" x14ac:dyDescent="0.3">
      <c r="A9" s="3" t="s">
        <v>3</v>
      </c>
      <c r="B9" s="3" t="s">
        <v>50</v>
      </c>
      <c r="C9" s="4" t="s">
        <v>57</v>
      </c>
      <c r="D9" s="13">
        <v>100000</v>
      </c>
      <c r="E9" s="14">
        <v>0</v>
      </c>
      <c r="F9" s="24">
        <v>-10000</v>
      </c>
      <c r="G9" s="14">
        <v>0</v>
      </c>
      <c r="H9" s="25">
        <v>-90000</v>
      </c>
      <c r="I9" s="25">
        <v>0</v>
      </c>
      <c r="J9" s="21">
        <f t="shared" si="1"/>
        <v>0</v>
      </c>
    </row>
    <row r="10" spans="1:10" ht="15.6" x14ac:dyDescent="0.3">
      <c r="A10" s="3" t="s">
        <v>3</v>
      </c>
      <c r="B10" s="3" t="s">
        <v>12</v>
      </c>
      <c r="C10" s="5" t="s">
        <v>11</v>
      </c>
      <c r="D10" s="13">
        <v>6869647</v>
      </c>
      <c r="E10" s="10">
        <v>0</v>
      </c>
      <c r="F10" s="14">
        <v>50731.13</v>
      </c>
      <c r="G10" s="14"/>
      <c r="H10" s="25">
        <v>358912.9</v>
      </c>
      <c r="I10" s="25">
        <v>34744.959999999999</v>
      </c>
      <c r="J10" s="21">
        <f t="shared" si="1"/>
        <v>7314035.9900000002</v>
      </c>
    </row>
    <row r="11" spans="1:10" ht="15.6" x14ac:dyDescent="0.3">
      <c r="A11" s="8" t="s">
        <v>14</v>
      </c>
      <c r="B11" s="8" t="s">
        <v>4</v>
      </c>
      <c r="C11" s="9" t="s">
        <v>13</v>
      </c>
      <c r="D11" s="11">
        <f t="shared" ref="D11:I11" si="2">D12</f>
        <v>713225</v>
      </c>
      <c r="E11" s="12">
        <f t="shared" si="2"/>
        <v>0</v>
      </c>
      <c r="F11" s="12">
        <f t="shared" si="2"/>
        <v>41393</v>
      </c>
      <c r="G11" s="12">
        <f t="shared" si="2"/>
        <v>0</v>
      </c>
      <c r="H11" s="12">
        <f t="shared" si="2"/>
        <v>0</v>
      </c>
      <c r="I11" s="12">
        <f t="shared" si="2"/>
        <v>0</v>
      </c>
      <c r="J11" s="21">
        <f t="shared" si="1"/>
        <v>754618</v>
      </c>
    </row>
    <row r="12" spans="1:10" ht="31.2" x14ac:dyDescent="0.3">
      <c r="A12" s="3" t="s">
        <v>14</v>
      </c>
      <c r="B12" s="3" t="s">
        <v>6</v>
      </c>
      <c r="C12" s="5" t="s">
        <v>15</v>
      </c>
      <c r="D12" s="13">
        <v>713225</v>
      </c>
      <c r="E12" s="14">
        <v>0</v>
      </c>
      <c r="F12" s="14">
        <v>41393</v>
      </c>
      <c r="G12" s="14">
        <v>0</v>
      </c>
      <c r="H12" s="25">
        <v>0</v>
      </c>
      <c r="I12" s="25">
        <v>0</v>
      </c>
      <c r="J12" s="21">
        <f t="shared" si="1"/>
        <v>754618</v>
      </c>
    </row>
    <row r="13" spans="1:10" ht="46.8" x14ac:dyDescent="0.3">
      <c r="A13" s="8" t="s">
        <v>6</v>
      </c>
      <c r="B13" s="8" t="s">
        <v>4</v>
      </c>
      <c r="C13" s="9" t="s">
        <v>16</v>
      </c>
      <c r="D13" s="11">
        <f>D14+D16+D15</f>
        <v>3790665</v>
      </c>
      <c r="E13" s="11">
        <f t="shared" ref="E13:I13" si="3">E14+E16+E15</f>
        <v>0</v>
      </c>
      <c r="F13" s="11">
        <f>F14+F16+F15</f>
        <v>592107</v>
      </c>
      <c r="G13" s="11">
        <f t="shared" si="3"/>
        <v>451274</v>
      </c>
      <c r="H13" s="11">
        <f t="shared" si="3"/>
        <v>15020</v>
      </c>
      <c r="I13" s="11">
        <f t="shared" si="3"/>
        <v>-123570.44</v>
      </c>
      <c r="J13" s="21">
        <f t="shared" si="1"/>
        <v>4725495.5599999996</v>
      </c>
    </row>
    <row r="14" spans="1:10" ht="62.4" x14ac:dyDescent="0.3">
      <c r="A14" s="3" t="s">
        <v>6</v>
      </c>
      <c r="B14" s="3" t="s">
        <v>18</v>
      </c>
      <c r="C14" s="5" t="s">
        <v>17</v>
      </c>
      <c r="D14" s="13">
        <v>3710665</v>
      </c>
      <c r="E14" s="14">
        <v>0</v>
      </c>
      <c r="F14" s="14">
        <v>-3118558</v>
      </c>
      <c r="G14" s="14">
        <v>451274</v>
      </c>
      <c r="H14" s="25">
        <v>15000</v>
      </c>
      <c r="I14" s="25">
        <v>15000</v>
      </c>
      <c r="J14" s="21">
        <f t="shared" si="1"/>
        <v>1073381</v>
      </c>
    </row>
    <row r="15" spans="1:10" ht="62.4" x14ac:dyDescent="0.3">
      <c r="A15" s="3" t="s">
        <v>6</v>
      </c>
      <c r="B15" s="3" t="s">
        <v>44</v>
      </c>
      <c r="C15" s="5" t="s">
        <v>68</v>
      </c>
      <c r="D15" s="13">
        <v>0</v>
      </c>
      <c r="E15" s="14">
        <v>0</v>
      </c>
      <c r="F15" s="14">
        <v>3710665</v>
      </c>
      <c r="G15" s="14">
        <v>0</v>
      </c>
      <c r="H15" s="25">
        <v>0</v>
      </c>
      <c r="I15" s="25">
        <v>-136490.54</v>
      </c>
      <c r="J15" s="21">
        <f t="shared" si="1"/>
        <v>3574174.46</v>
      </c>
    </row>
    <row r="16" spans="1:10" ht="46.8" x14ac:dyDescent="0.3">
      <c r="A16" s="3" t="s">
        <v>6</v>
      </c>
      <c r="B16" s="3" t="s">
        <v>20</v>
      </c>
      <c r="C16" s="5" t="s">
        <v>19</v>
      </c>
      <c r="D16" s="13">
        <v>80000</v>
      </c>
      <c r="E16" s="14">
        <v>0</v>
      </c>
      <c r="F16" s="14">
        <v>0</v>
      </c>
      <c r="G16" s="14">
        <v>0</v>
      </c>
      <c r="H16" s="25">
        <v>20</v>
      </c>
      <c r="I16" s="25">
        <v>-2079.9</v>
      </c>
      <c r="J16" s="21">
        <f t="shared" si="1"/>
        <v>77940.100000000006</v>
      </c>
    </row>
    <row r="17" spans="1:10" ht="15.6" x14ac:dyDescent="0.3">
      <c r="A17" s="8" t="s">
        <v>8</v>
      </c>
      <c r="B17" s="8" t="s">
        <v>4</v>
      </c>
      <c r="C17" s="9" t="s">
        <v>21</v>
      </c>
      <c r="D17" s="11">
        <f t="shared" ref="D17:I17" si="4">D18+D19+D20+D21+D22+D23</f>
        <v>12377015.15</v>
      </c>
      <c r="E17" s="12">
        <f t="shared" si="4"/>
        <v>11264493.109999999</v>
      </c>
      <c r="F17" s="12">
        <f t="shared" si="4"/>
        <v>3159399.5200000005</v>
      </c>
      <c r="G17" s="12">
        <f t="shared" si="4"/>
        <v>0</v>
      </c>
      <c r="H17" s="12">
        <f t="shared" si="4"/>
        <v>486227.05</v>
      </c>
      <c r="I17" s="12">
        <f t="shared" si="4"/>
        <v>-5260</v>
      </c>
      <c r="J17" s="21">
        <f t="shared" si="1"/>
        <v>27281874.829999998</v>
      </c>
    </row>
    <row r="18" spans="1:10" ht="15.6" x14ac:dyDescent="0.3">
      <c r="A18" s="3" t="s">
        <v>8</v>
      </c>
      <c r="B18" s="3" t="s">
        <v>3</v>
      </c>
      <c r="C18" s="5" t="s">
        <v>22</v>
      </c>
      <c r="D18" s="13">
        <v>32500</v>
      </c>
      <c r="E18" s="14">
        <v>0</v>
      </c>
      <c r="F18" s="14">
        <v>0</v>
      </c>
      <c r="G18" s="14">
        <v>0</v>
      </c>
      <c r="H18" s="25">
        <v>0</v>
      </c>
      <c r="I18" s="25">
        <v>-700</v>
      </c>
      <c r="J18" s="21">
        <f t="shared" si="1"/>
        <v>31800</v>
      </c>
    </row>
    <row r="19" spans="1:10" ht="15.6" x14ac:dyDescent="0.3">
      <c r="A19" s="3" t="s">
        <v>8</v>
      </c>
      <c r="B19" s="3" t="s">
        <v>24</v>
      </c>
      <c r="C19" s="5" t="s">
        <v>23</v>
      </c>
      <c r="D19" s="13">
        <v>340946</v>
      </c>
      <c r="E19" s="14">
        <v>0</v>
      </c>
      <c r="F19" s="14">
        <v>700354.78</v>
      </c>
      <c r="G19" s="14">
        <v>0</v>
      </c>
      <c r="H19" s="25">
        <v>-526209.38</v>
      </c>
      <c r="I19" s="25">
        <v>-520</v>
      </c>
      <c r="J19" s="21">
        <f t="shared" si="1"/>
        <v>514571.4</v>
      </c>
    </row>
    <row r="20" spans="1:10" ht="15.6" x14ac:dyDescent="0.3">
      <c r="A20" s="3" t="s">
        <v>8</v>
      </c>
      <c r="B20" s="3" t="s">
        <v>10</v>
      </c>
      <c r="C20" s="5" t="s">
        <v>25</v>
      </c>
      <c r="D20" s="13">
        <v>121200</v>
      </c>
      <c r="E20" s="14">
        <v>0</v>
      </c>
      <c r="F20" s="14">
        <v>0</v>
      </c>
      <c r="G20" s="14">
        <v>0</v>
      </c>
      <c r="H20" s="25">
        <v>0</v>
      </c>
      <c r="I20" s="25">
        <v>-4040</v>
      </c>
      <c r="J20" s="21">
        <f t="shared" si="1"/>
        <v>117160</v>
      </c>
    </row>
    <row r="21" spans="1:10" ht="15.6" x14ac:dyDescent="0.3">
      <c r="A21" s="3" t="s">
        <v>8</v>
      </c>
      <c r="B21" s="3" t="s">
        <v>27</v>
      </c>
      <c r="C21" s="5" t="s">
        <v>26</v>
      </c>
      <c r="D21" s="13">
        <v>2464200</v>
      </c>
      <c r="E21" s="14">
        <v>0</v>
      </c>
      <c r="F21" s="14">
        <v>2459044.7400000002</v>
      </c>
      <c r="G21" s="14">
        <v>0</v>
      </c>
      <c r="H21" s="25">
        <v>92436.43</v>
      </c>
      <c r="I21" s="25">
        <v>0</v>
      </c>
      <c r="J21" s="21">
        <f t="shared" si="1"/>
        <v>5015681.17</v>
      </c>
    </row>
    <row r="22" spans="1:10" ht="15.6" x14ac:dyDescent="0.3">
      <c r="A22" s="3" t="s">
        <v>8</v>
      </c>
      <c r="B22" s="3" t="s">
        <v>18</v>
      </c>
      <c r="C22" s="5" t="s">
        <v>28</v>
      </c>
      <c r="D22" s="13">
        <v>5677000</v>
      </c>
      <c r="E22" s="14">
        <v>11264493.109999999</v>
      </c>
      <c r="F22" s="16">
        <v>0</v>
      </c>
      <c r="G22" s="14">
        <v>0</v>
      </c>
      <c r="H22" s="25">
        <v>920000</v>
      </c>
      <c r="I22" s="25">
        <v>0</v>
      </c>
      <c r="J22" s="21">
        <f t="shared" si="1"/>
        <v>17861493.109999999</v>
      </c>
    </row>
    <row r="23" spans="1:10" ht="31.2" x14ac:dyDescent="0.3">
      <c r="A23" s="3" t="s">
        <v>8</v>
      </c>
      <c r="B23" s="3" t="s">
        <v>30</v>
      </c>
      <c r="C23" s="5" t="s">
        <v>29</v>
      </c>
      <c r="D23" s="13">
        <v>3741169.15</v>
      </c>
      <c r="E23" s="14">
        <v>0</v>
      </c>
      <c r="F23" s="14">
        <v>0</v>
      </c>
      <c r="G23" s="14">
        <v>0</v>
      </c>
      <c r="H23" s="25">
        <v>0</v>
      </c>
      <c r="I23" s="25">
        <v>0</v>
      </c>
      <c r="J23" s="21">
        <f t="shared" si="1"/>
        <v>3741169.15</v>
      </c>
    </row>
    <row r="24" spans="1:10" ht="31.2" x14ac:dyDescent="0.3">
      <c r="A24" s="8" t="s">
        <v>24</v>
      </c>
      <c r="B24" s="8" t="s">
        <v>4</v>
      </c>
      <c r="C24" s="9" t="s">
        <v>31</v>
      </c>
      <c r="D24" s="12">
        <f>D25+D26+D27+D28</f>
        <v>10182821.539999999</v>
      </c>
      <c r="E24" s="12">
        <f t="shared" ref="E24:I24" si="5">E25+E26+E27+E28</f>
        <v>2851965</v>
      </c>
      <c r="F24" s="12">
        <f t="shared" si="5"/>
        <v>-659830.23</v>
      </c>
      <c r="G24" s="12">
        <f t="shared" si="5"/>
        <v>0</v>
      </c>
      <c r="H24" s="12">
        <f t="shared" si="5"/>
        <v>-120276.51999999999</v>
      </c>
      <c r="I24" s="12">
        <f t="shared" si="5"/>
        <v>-19139.05</v>
      </c>
      <c r="J24" s="21">
        <f t="shared" si="1"/>
        <v>12235540.739999998</v>
      </c>
    </row>
    <row r="25" spans="1:10" ht="15.6" x14ac:dyDescent="0.3">
      <c r="A25" s="3" t="s">
        <v>24</v>
      </c>
      <c r="B25" s="3" t="s">
        <v>3</v>
      </c>
      <c r="C25" s="5" t="s">
        <v>32</v>
      </c>
      <c r="D25" s="13">
        <v>244800</v>
      </c>
      <c r="E25" s="14">
        <v>0</v>
      </c>
      <c r="F25" s="14">
        <v>0</v>
      </c>
      <c r="G25" s="14">
        <v>0</v>
      </c>
      <c r="H25" s="25">
        <v>61437.48</v>
      </c>
      <c r="I25" s="25">
        <v>-18643.05</v>
      </c>
      <c r="J25" s="21">
        <f t="shared" si="1"/>
        <v>287594.43</v>
      </c>
    </row>
    <row r="26" spans="1:10" ht="15.6" x14ac:dyDescent="0.3">
      <c r="A26" s="3" t="s">
        <v>24</v>
      </c>
      <c r="B26" s="3" t="s">
        <v>14</v>
      </c>
      <c r="C26" s="5" t="s">
        <v>33</v>
      </c>
      <c r="D26" s="13">
        <v>600000</v>
      </c>
      <c r="E26" s="14">
        <v>843547.83</v>
      </c>
      <c r="F26" s="14">
        <v>-659830.23</v>
      </c>
      <c r="G26" s="14">
        <v>0</v>
      </c>
      <c r="H26" s="25">
        <v>-173014</v>
      </c>
      <c r="I26" s="25">
        <v>-496</v>
      </c>
      <c r="J26" s="21">
        <f t="shared" si="1"/>
        <v>610207.60000000009</v>
      </c>
    </row>
    <row r="27" spans="1:10" ht="15.6" x14ac:dyDescent="0.3">
      <c r="A27" s="3" t="s">
        <v>24</v>
      </c>
      <c r="B27" s="3" t="s">
        <v>6</v>
      </c>
      <c r="C27" s="5" t="s">
        <v>58</v>
      </c>
      <c r="D27" s="13">
        <v>0</v>
      </c>
      <c r="E27" s="14">
        <v>0</v>
      </c>
      <c r="F27" s="14">
        <v>0</v>
      </c>
      <c r="G27" s="14">
        <v>0</v>
      </c>
      <c r="H27" s="25">
        <v>-8700</v>
      </c>
      <c r="I27" s="25">
        <v>0</v>
      </c>
      <c r="J27" s="21">
        <f t="shared" si="1"/>
        <v>-8700</v>
      </c>
    </row>
    <row r="28" spans="1:10" ht="31.2" x14ac:dyDescent="0.3">
      <c r="A28" s="3" t="s">
        <v>24</v>
      </c>
      <c r="B28" s="3" t="s">
        <v>24</v>
      </c>
      <c r="C28" s="26" t="s">
        <v>62</v>
      </c>
      <c r="D28" s="13">
        <v>9338021.5399999991</v>
      </c>
      <c r="E28" s="14">
        <v>2008417.17</v>
      </c>
      <c r="F28" s="14">
        <v>0</v>
      </c>
      <c r="G28" s="14">
        <v>0</v>
      </c>
      <c r="H28" s="25">
        <v>0</v>
      </c>
      <c r="I28" s="25">
        <v>0</v>
      </c>
      <c r="J28" s="21">
        <f t="shared" si="1"/>
        <v>11346438.709999999</v>
      </c>
    </row>
    <row r="29" spans="1:10" ht="15.6" x14ac:dyDescent="0.3">
      <c r="A29" s="8" t="s">
        <v>10</v>
      </c>
      <c r="B29" s="8" t="s">
        <v>4</v>
      </c>
      <c r="C29" s="27" t="s">
        <v>63</v>
      </c>
      <c r="D29" s="11">
        <f>D30</f>
        <v>0</v>
      </c>
      <c r="E29" s="11">
        <f t="shared" ref="E29:I29" si="6">E30</f>
        <v>200000</v>
      </c>
      <c r="F29" s="11">
        <f t="shared" si="6"/>
        <v>0</v>
      </c>
      <c r="G29" s="11">
        <f t="shared" si="6"/>
        <v>0</v>
      </c>
      <c r="H29" s="11">
        <f t="shared" si="6"/>
        <v>0</v>
      </c>
      <c r="I29" s="11">
        <f t="shared" si="6"/>
        <v>75000</v>
      </c>
      <c r="J29" s="21">
        <f t="shared" si="1"/>
        <v>275000</v>
      </c>
    </row>
    <row r="30" spans="1:10" ht="31.2" x14ac:dyDescent="0.3">
      <c r="A30" s="3" t="s">
        <v>10</v>
      </c>
      <c r="B30" s="3" t="s">
        <v>24</v>
      </c>
      <c r="C30" s="26" t="s">
        <v>64</v>
      </c>
      <c r="D30" s="13">
        <v>0</v>
      </c>
      <c r="E30" s="14">
        <v>200000</v>
      </c>
      <c r="F30" s="14">
        <v>0</v>
      </c>
      <c r="G30" s="14">
        <v>0</v>
      </c>
      <c r="H30" s="25">
        <v>0</v>
      </c>
      <c r="I30" s="25">
        <v>75000</v>
      </c>
      <c r="J30" s="21">
        <f t="shared" si="1"/>
        <v>275000</v>
      </c>
    </row>
    <row r="31" spans="1:10" ht="15.6" x14ac:dyDescent="0.3">
      <c r="A31" s="8" t="s">
        <v>35</v>
      </c>
      <c r="B31" s="8" t="s">
        <v>4</v>
      </c>
      <c r="C31" s="9" t="s">
        <v>34</v>
      </c>
      <c r="D31" s="12">
        <f t="shared" ref="D31:I31" si="7">D32+D33+D34+D35+D36</f>
        <v>237760111.5</v>
      </c>
      <c r="E31" s="12">
        <f t="shared" si="7"/>
        <v>41788882.479999997</v>
      </c>
      <c r="F31" s="12">
        <f t="shared" si="7"/>
        <v>7842802.9299999997</v>
      </c>
      <c r="G31" s="12">
        <f t="shared" si="7"/>
        <v>39420</v>
      </c>
      <c r="H31" s="12">
        <f t="shared" si="7"/>
        <v>13545920.33</v>
      </c>
      <c r="I31" s="12">
        <f t="shared" si="7"/>
        <v>4993346.3500000006</v>
      </c>
      <c r="J31" s="21">
        <f t="shared" si="1"/>
        <v>305970483.59000003</v>
      </c>
    </row>
    <row r="32" spans="1:10" ht="15.6" x14ac:dyDescent="0.3">
      <c r="A32" s="3" t="s">
        <v>35</v>
      </c>
      <c r="B32" s="3" t="s">
        <v>3</v>
      </c>
      <c r="C32" s="5" t="s">
        <v>36</v>
      </c>
      <c r="D32" s="13">
        <v>59718620.82</v>
      </c>
      <c r="E32" s="10">
        <v>37944092.479999997</v>
      </c>
      <c r="F32" s="14">
        <v>1500179.58</v>
      </c>
      <c r="G32" s="14">
        <v>0</v>
      </c>
      <c r="H32" s="25">
        <v>10085653.1</v>
      </c>
      <c r="I32" s="25">
        <v>1987314.93</v>
      </c>
      <c r="J32" s="21">
        <f t="shared" si="1"/>
        <v>111235860.91</v>
      </c>
    </row>
    <row r="33" spans="1:10" ht="15.6" x14ac:dyDescent="0.3">
      <c r="A33" s="3" t="s">
        <v>35</v>
      </c>
      <c r="B33" s="3" t="s">
        <v>14</v>
      </c>
      <c r="C33" s="5" t="s">
        <v>37</v>
      </c>
      <c r="D33" s="13">
        <v>140818243.08000001</v>
      </c>
      <c r="E33" s="10">
        <v>3844790</v>
      </c>
      <c r="F33" s="14">
        <v>6200359.4199999999</v>
      </c>
      <c r="G33" s="14">
        <v>39420</v>
      </c>
      <c r="H33" s="25">
        <v>3343563.52</v>
      </c>
      <c r="I33" s="25">
        <v>3071557.4</v>
      </c>
      <c r="J33" s="21">
        <f t="shared" si="1"/>
        <v>157317933.42000002</v>
      </c>
    </row>
    <row r="34" spans="1:10" ht="15.6" x14ac:dyDescent="0.3">
      <c r="A34" s="3" t="s">
        <v>35</v>
      </c>
      <c r="B34" s="3" t="s">
        <v>6</v>
      </c>
      <c r="C34" s="5" t="s">
        <v>38</v>
      </c>
      <c r="D34" s="13">
        <v>11251310</v>
      </c>
      <c r="E34" s="10">
        <v>0</v>
      </c>
      <c r="F34" s="14">
        <v>59190</v>
      </c>
      <c r="G34" s="14">
        <v>0</v>
      </c>
      <c r="H34" s="25">
        <v>-988299.09</v>
      </c>
      <c r="I34" s="25">
        <v>-113229.02</v>
      </c>
      <c r="J34" s="21">
        <f t="shared" si="1"/>
        <v>10208971.890000001</v>
      </c>
    </row>
    <row r="35" spans="1:10" ht="31.2" x14ac:dyDescent="0.3">
      <c r="A35" s="3" t="s">
        <v>35</v>
      </c>
      <c r="B35" s="3" t="s">
        <v>35</v>
      </c>
      <c r="C35" s="5" t="s">
        <v>39</v>
      </c>
      <c r="D35" s="13">
        <v>1009500</v>
      </c>
      <c r="E35" s="14">
        <v>0</v>
      </c>
      <c r="F35" s="14">
        <v>0</v>
      </c>
      <c r="G35" s="14">
        <v>0</v>
      </c>
      <c r="H35" s="25">
        <v>0</v>
      </c>
      <c r="I35" s="25">
        <v>-5199.25</v>
      </c>
      <c r="J35" s="21">
        <f t="shared" si="1"/>
        <v>1004300.75</v>
      </c>
    </row>
    <row r="36" spans="1:10" ht="15.6" x14ac:dyDescent="0.3">
      <c r="A36" s="3" t="s">
        <v>35</v>
      </c>
      <c r="B36" s="3" t="s">
        <v>18</v>
      </c>
      <c r="C36" s="5" t="s">
        <v>40</v>
      </c>
      <c r="D36" s="13">
        <v>24962437.600000001</v>
      </c>
      <c r="E36" s="14">
        <v>0</v>
      </c>
      <c r="F36" s="14">
        <v>83073.929999999993</v>
      </c>
      <c r="G36" s="14">
        <v>0</v>
      </c>
      <c r="H36" s="25">
        <v>1105002.8</v>
      </c>
      <c r="I36" s="25">
        <v>52902.29</v>
      </c>
      <c r="J36" s="21">
        <f t="shared" si="1"/>
        <v>26203416.620000001</v>
      </c>
    </row>
    <row r="37" spans="1:10" ht="15.6" x14ac:dyDescent="0.3">
      <c r="A37" s="8" t="s">
        <v>27</v>
      </c>
      <c r="B37" s="8" t="s">
        <v>4</v>
      </c>
      <c r="C37" s="9" t="s">
        <v>41</v>
      </c>
      <c r="D37" s="12">
        <f>D38</f>
        <v>27957886.379999999</v>
      </c>
      <c r="E37" s="12">
        <f t="shared" ref="E37:I37" si="8">E38</f>
        <v>618371</v>
      </c>
      <c r="F37" s="12">
        <f t="shared" si="8"/>
        <v>1540923</v>
      </c>
      <c r="G37" s="12">
        <f t="shared" si="8"/>
        <v>0</v>
      </c>
      <c r="H37" s="12">
        <f t="shared" si="8"/>
        <v>-676087.13</v>
      </c>
      <c r="I37" s="12">
        <f t="shared" si="8"/>
        <v>-251012.47</v>
      </c>
      <c r="J37" s="21">
        <f t="shared" si="1"/>
        <v>29190080.780000001</v>
      </c>
    </row>
    <row r="38" spans="1:10" ht="15.6" x14ac:dyDescent="0.3">
      <c r="A38" s="3" t="s">
        <v>27</v>
      </c>
      <c r="B38" s="3" t="s">
        <v>3</v>
      </c>
      <c r="C38" s="5" t="s">
        <v>42</v>
      </c>
      <c r="D38" s="13">
        <v>27957886.379999999</v>
      </c>
      <c r="E38" s="10">
        <v>618371</v>
      </c>
      <c r="F38" s="14">
        <v>1540923</v>
      </c>
      <c r="G38" s="14">
        <v>0</v>
      </c>
      <c r="H38" s="25">
        <v>-676087.13</v>
      </c>
      <c r="I38" s="25">
        <v>-251012.47</v>
      </c>
      <c r="J38" s="21">
        <f t="shared" si="1"/>
        <v>29190080.780000001</v>
      </c>
    </row>
    <row r="39" spans="1:10" ht="15.6" x14ac:dyDescent="0.3">
      <c r="A39" s="8" t="s">
        <v>44</v>
      </c>
      <c r="B39" s="8" t="s">
        <v>4</v>
      </c>
      <c r="C39" s="9" t="s">
        <v>43</v>
      </c>
      <c r="D39" s="12">
        <f>D40+D41+D42+D43</f>
        <v>14503245.26</v>
      </c>
      <c r="E39" s="12">
        <f t="shared" ref="E39:I39" si="9">E40+E41+E42+E43</f>
        <v>0</v>
      </c>
      <c r="F39" s="12">
        <f t="shared" si="9"/>
        <v>-1645450</v>
      </c>
      <c r="G39" s="12">
        <f t="shared" si="9"/>
        <v>0</v>
      </c>
      <c r="H39" s="12">
        <f t="shared" si="9"/>
        <v>-202329.78</v>
      </c>
      <c r="I39" s="12">
        <f t="shared" si="9"/>
        <v>0</v>
      </c>
      <c r="J39" s="21">
        <f t="shared" si="1"/>
        <v>12655465.48</v>
      </c>
    </row>
    <row r="40" spans="1:10" ht="15.6" x14ac:dyDescent="0.3">
      <c r="A40" s="3" t="s">
        <v>44</v>
      </c>
      <c r="B40" s="3" t="s">
        <v>3</v>
      </c>
      <c r="C40" s="5" t="s">
        <v>45</v>
      </c>
      <c r="D40" s="13">
        <v>2065856.76</v>
      </c>
      <c r="E40" s="14">
        <v>0</v>
      </c>
      <c r="F40" s="14">
        <v>0</v>
      </c>
      <c r="G40" s="14">
        <v>0</v>
      </c>
      <c r="H40" s="25">
        <v>110750.22</v>
      </c>
      <c r="I40" s="25">
        <v>0</v>
      </c>
      <c r="J40" s="21">
        <f t="shared" si="1"/>
        <v>2176606.98</v>
      </c>
    </row>
    <row r="41" spans="1:10" ht="15.6" x14ac:dyDescent="0.3">
      <c r="A41" s="3" t="s">
        <v>44</v>
      </c>
      <c r="B41" s="3" t="s">
        <v>6</v>
      </c>
      <c r="C41" s="5" t="s">
        <v>46</v>
      </c>
      <c r="D41" s="13">
        <v>0</v>
      </c>
      <c r="E41" s="14">
        <v>0</v>
      </c>
      <c r="F41" s="17">
        <v>0</v>
      </c>
      <c r="G41" s="14">
        <v>0</v>
      </c>
      <c r="H41" s="25">
        <v>0</v>
      </c>
      <c r="I41" s="25">
        <v>0</v>
      </c>
      <c r="J41" s="21">
        <f t="shared" si="1"/>
        <v>0</v>
      </c>
    </row>
    <row r="42" spans="1:10" ht="15.6" x14ac:dyDescent="0.3">
      <c r="A42" s="3" t="s">
        <v>44</v>
      </c>
      <c r="B42" s="3" t="s">
        <v>8</v>
      </c>
      <c r="C42" s="5" t="s">
        <v>47</v>
      </c>
      <c r="D42" s="13">
        <v>12404388.5</v>
      </c>
      <c r="E42" s="14">
        <v>0</v>
      </c>
      <c r="F42" s="14">
        <v>-1651450</v>
      </c>
      <c r="G42" s="14">
        <v>0</v>
      </c>
      <c r="H42" s="25">
        <v>-313080</v>
      </c>
      <c r="I42" s="25">
        <v>0</v>
      </c>
      <c r="J42" s="21">
        <f t="shared" si="1"/>
        <v>10439858.5</v>
      </c>
    </row>
    <row r="43" spans="1:10" ht="31.2" x14ac:dyDescent="0.3">
      <c r="A43" s="3" t="s">
        <v>44</v>
      </c>
      <c r="B43" s="3" t="s">
        <v>10</v>
      </c>
      <c r="C43" s="5" t="s">
        <v>48</v>
      </c>
      <c r="D43" s="13">
        <v>33000</v>
      </c>
      <c r="E43" s="14">
        <v>0</v>
      </c>
      <c r="F43" s="14">
        <v>6000</v>
      </c>
      <c r="G43" s="14">
        <v>0</v>
      </c>
      <c r="H43" s="25">
        <v>0</v>
      </c>
      <c r="I43" s="25">
        <v>0</v>
      </c>
      <c r="J43" s="21">
        <f t="shared" si="1"/>
        <v>39000</v>
      </c>
    </row>
    <row r="44" spans="1:10" ht="15.6" x14ac:dyDescent="0.3">
      <c r="A44" s="8" t="s">
        <v>50</v>
      </c>
      <c r="B44" s="8" t="s">
        <v>4</v>
      </c>
      <c r="C44" s="9" t="s">
        <v>49</v>
      </c>
      <c r="D44" s="12">
        <f>D46+D45</f>
        <v>7578176</v>
      </c>
      <c r="E44" s="12">
        <f t="shared" ref="E44:I44" si="10">E46+E45</f>
        <v>109426</v>
      </c>
      <c r="F44" s="12">
        <f t="shared" si="10"/>
        <v>17595</v>
      </c>
      <c r="G44" s="12">
        <f t="shared" si="10"/>
        <v>0</v>
      </c>
      <c r="H44" s="12">
        <f t="shared" si="10"/>
        <v>50000</v>
      </c>
      <c r="I44" s="12">
        <f t="shared" si="10"/>
        <v>4076.5</v>
      </c>
      <c r="J44" s="21">
        <f t="shared" si="1"/>
        <v>7759273.5</v>
      </c>
    </row>
    <row r="45" spans="1:10" ht="15.6" x14ac:dyDescent="0.3">
      <c r="A45" s="3" t="s">
        <v>50</v>
      </c>
      <c r="B45" s="3" t="s">
        <v>3</v>
      </c>
      <c r="C45" s="5" t="s">
        <v>60</v>
      </c>
      <c r="D45" s="23">
        <v>6868176</v>
      </c>
      <c r="E45" s="14">
        <v>109426</v>
      </c>
      <c r="F45" s="14">
        <v>17595</v>
      </c>
      <c r="G45" s="14">
        <v>0</v>
      </c>
      <c r="H45" s="25">
        <v>30000</v>
      </c>
      <c r="I45" s="25">
        <v>1098.0999999999999</v>
      </c>
      <c r="J45" s="21">
        <f t="shared" si="1"/>
        <v>7026295.0999999996</v>
      </c>
    </row>
    <row r="46" spans="1:10" ht="15.6" x14ac:dyDescent="0.3">
      <c r="A46" s="3" t="s">
        <v>50</v>
      </c>
      <c r="B46" s="3" t="s">
        <v>14</v>
      </c>
      <c r="C46" s="5" t="s">
        <v>51</v>
      </c>
      <c r="D46" s="13">
        <v>710000</v>
      </c>
      <c r="E46" s="14">
        <v>0</v>
      </c>
      <c r="F46" s="14">
        <v>0</v>
      </c>
      <c r="G46" s="14">
        <v>0</v>
      </c>
      <c r="H46" s="25">
        <v>20000</v>
      </c>
      <c r="I46" s="25">
        <v>2978.4</v>
      </c>
      <c r="J46" s="21">
        <f t="shared" si="1"/>
        <v>732978.4</v>
      </c>
    </row>
    <row r="47" spans="1:10" ht="78" x14ac:dyDescent="0.3">
      <c r="A47" s="8" t="s">
        <v>20</v>
      </c>
      <c r="B47" s="8" t="s">
        <v>4</v>
      </c>
      <c r="C47" s="9" t="s">
        <v>52</v>
      </c>
      <c r="D47" s="12">
        <f>D48+D49</f>
        <v>2209000</v>
      </c>
      <c r="E47" s="12">
        <f t="shared" ref="E47:I47" si="11">E48+E49</f>
        <v>0</v>
      </c>
      <c r="F47" s="12">
        <f t="shared" si="11"/>
        <v>-253000</v>
      </c>
      <c r="G47" s="12">
        <f t="shared" si="11"/>
        <v>0</v>
      </c>
      <c r="H47" s="12">
        <f t="shared" si="11"/>
        <v>0</v>
      </c>
      <c r="I47" s="12">
        <f t="shared" si="11"/>
        <v>0</v>
      </c>
      <c r="J47" s="21">
        <f t="shared" si="1"/>
        <v>1956000</v>
      </c>
    </row>
    <row r="48" spans="1:10" ht="62.4" x14ac:dyDescent="0.3">
      <c r="A48" s="3" t="s">
        <v>20</v>
      </c>
      <c r="B48" s="3" t="s">
        <v>3</v>
      </c>
      <c r="C48" s="5" t="s">
        <v>53</v>
      </c>
      <c r="D48" s="13">
        <v>809000</v>
      </c>
      <c r="E48" s="14">
        <v>0</v>
      </c>
      <c r="F48" s="14">
        <v>0</v>
      </c>
      <c r="G48" s="14">
        <v>0</v>
      </c>
      <c r="H48" s="25">
        <v>0</v>
      </c>
      <c r="I48" s="25">
        <v>0</v>
      </c>
      <c r="J48" s="21">
        <f t="shared" si="1"/>
        <v>809000</v>
      </c>
    </row>
    <row r="49" spans="1:10" ht="15.6" x14ac:dyDescent="0.3">
      <c r="A49" s="6" t="s">
        <v>20</v>
      </c>
      <c r="B49" s="6" t="s">
        <v>14</v>
      </c>
      <c r="C49" s="7" t="s">
        <v>54</v>
      </c>
      <c r="D49" s="13">
        <v>1400000</v>
      </c>
      <c r="E49" s="14">
        <v>0</v>
      </c>
      <c r="F49" s="14">
        <v>-253000</v>
      </c>
      <c r="G49" s="14">
        <v>0</v>
      </c>
      <c r="H49" s="25">
        <v>0</v>
      </c>
      <c r="I49" s="25">
        <v>0</v>
      </c>
      <c r="J49" s="21">
        <f t="shared" si="1"/>
        <v>1147000</v>
      </c>
    </row>
    <row r="50" spans="1:10" ht="15" customHeight="1" x14ac:dyDescent="0.3">
      <c r="A50" s="28" t="s">
        <v>0</v>
      </c>
      <c r="B50" s="28"/>
      <c r="C50" s="28"/>
      <c r="D50" s="15">
        <f>D3+D11+D13+D17+D24+D31+D37+D39+D44+D47</f>
        <v>358879557.82999998</v>
      </c>
      <c r="E50" s="15">
        <f>SUM(E3+E11+E13+E17+E24+E31+E37+E39+E44+E47+E29)</f>
        <v>55638378.819999993</v>
      </c>
      <c r="F50" s="15">
        <f>SUM(F3+F11+F13+F17+F24+F31+F37+F39+F44+F47+F29)</f>
        <v>11377448.32</v>
      </c>
      <c r="G50" s="15">
        <f>SUM(G3+G11+G13+G17+G24+G31+G37+G39+G44+G47+G29)</f>
        <v>490694</v>
      </c>
      <c r="H50" s="15">
        <f>SUM(H3+H11+H13+H17+H24+H31+H37+H39+H44+H47+H29)</f>
        <v>13806283.07</v>
      </c>
      <c r="I50" s="15">
        <f>SUM(I3+I11+I13+I17+I24+I31+I37+I39+I44+I47+I29)</f>
        <v>4112948.0800000005</v>
      </c>
      <c r="J50" s="21">
        <f>SUM(D50:I50)</f>
        <v>444305310.11999995</v>
      </c>
    </row>
  </sheetData>
  <mergeCells count="1">
    <mergeCell ref="A50:C50"/>
  </mergeCells>
  <phoneticPr fontId="9" type="noConversion"/>
  <pageMargins left="0.42" right="0.16" top="0.7" bottom="0.18" header="0.5" footer="0.16"/>
  <pageSetup paperSize="9" scale="5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расходы-1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Zam</cp:lastModifiedBy>
  <cp:lastPrinted>2020-02-20T13:01:07Z</cp:lastPrinted>
  <dcterms:created xsi:type="dcterms:W3CDTF">2017-05-22T06:23:45Z</dcterms:created>
  <dcterms:modified xsi:type="dcterms:W3CDTF">2023-04-12T14:00:04Z</dcterms:modified>
</cp:coreProperties>
</file>