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ГОДОВОЙ ОТЧЕТ\за 2021\САЙТ - 2021 год (по годовой отчетности)\Материалы к проекту решения об исполнении бюджета за 2021 год\"/>
    </mc:Choice>
  </mc:AlternateContent>
  <bookViews>
    <workbookView xWindow="480" yWindow="132" windowWidth="15576" windowHeight="10800"/>
  </bookViews>
  <sheets>
    <sheet name="расходы-1" sheetId="2" r:id="rId1"/>
  </sheets>
  <definedNames>
    <definedName name="_xlnm._FilterDatabase" localSheetId="0" hidden="1">'расходы-1'!$A$2:$I$49</definedName>
  </definedNames>
  <calcPr calcId="162913"/>
</workbook>
</file>

<file path=xl/calcChain.xml><?xml version="1.0" encoding="utf-8"?>
<calcChain xmlns="http://schemas.openxmlformats.org/spreadsheetml/2006/main">
  <c r="I4" i="2" l="1"/>
  <c r="I5" i="2"/>
  <c r="I6" i="2"/>
  <c r="I7" i="2"/>
  <c r="I8" i="2"/>
  <c r="I9" i="2"/>
  <c r="I10" i="2"/>
  <c r="I12" i="2"/>
  <c r="I14" i="2"/>
  <c r="I15" i="2"/>
  <c r="I17" i="2"/>
  <c r="I18" i="2"/>
  <c r="I19" i="2"/>
  <c r="I20" i="2"/>
  <c r="I21" i="2"/>
  <c r="I22" i="2"/>
  <c r="I24" i="2"/>
  <c r="I25" i="2"/>
  <c r="I26" i="2"/>
  <c r="I27" i="2"/>
  <c r="I29" i="2"/>
  <c r="I31" i="2"/>
  <c r="I32" i="2"/>
  <c r="I33" i="2"/>
  <c r="I34" i="2"/>
  <c r="I35" i="2"/>
  <c r="I36" i="2"/>
  <c r="I37" i="2"/>
  <c r="I39" i="2"/>
  <c r="I40" i="2"/>
  <c r="I41" i="2"/>
  <c r="I42" i="2"/>
  <c r="I44" i="2"/>
  <c r="I45" i="2"/>
  <c r="I47" i="2"/>
  <c r="I48" i="2"/>
  <c r="I3" i="2"/>
  <c r="H46" i="2"/>
  <c r="I46" i="2" s="1"/>
  <c r="H43" i="2"/>
  <c r="I43" i="2" s="1"/>
  <c r="H38" i="2"/>
  <c r="I38" i="2" s="1"/>
  <c r="H36" i="2"/>
  <c r="H30" i="2"/>
  <c r="I30" i="2" s="1"/>
  <c r="H23" i="2"/>
  <c r="I23" i="2" s="1"/>
  <c r="H16" i="2"/>
  <c r="I16" i="2" s="1"/>
  <c r="H13" i="2"/>
  <c r="I13" i="2" s="1"/>
  <c r="H11" i="2"/>
  <c r="I11" i="2" s="1"/>
  <c r="H3" i="2"/>
  <c r="E28" i="2" l="1"/>
  <c r="F28" i="2"/>
  <c r="G28" i="2"/>
  <c r="H28" i="2"/>
  <c r="I28" i="2" s="1"/>
  <c r="D28" i="2"/>
  <c r="H49" i="2" l="1"/>
  <c r="I49" i="2" s="1"/>
  <c r="F3" i="2"/>
  <c r="F11" i="2"/>
  <c r="F13" i="2"/>
  <c r="F16" i="2"/>
  <c r="F23" i="2"/>
  <c r="F30" i="2"/>
  <c r="F36" i="2"/>
  <c r="F38" i="2"/>
  <c r="F43" i="2"/>
  <c r="F46" i="2"/>
  <c r="D16" i="2"/>
  <c r="E16" i="2"/>
  <c r="G16" i="2"/>
  <c r="G3" i="2"/>
  <c r="G38" i="2"/>
  <c r="D38" i="2"/>
  <c r="E38" i="2"/>
  <c r="D3" i="2"/>
  <c r="E3" i="2"/>
  <c r="E49" i="2" s="1"/>
  <c r="D11" i="2"/>
  <c r="E11" i="2"/>
  <c r="G11" i="2"/>
  <c r="D13" i="2"/>
  <c r="E13" i="2"/>
  <c r="G13" i="2"/>
  <c r="D23" i="2"/>
  <c r="E23" i="2"/>
  <c r="G23" i="2"/>
  <c r="D30" i="2"/>
  <c r="E30" i="2"/>
  <c r="G30" i="2"/>
  <c r="D36" i="2"/>
  <c r="E36" i="2"/>
  <c r="G36" i="2"/>
  <c r="D43" i="2"/>
  <c r="E43" i="2"/>
  <c r="G43" i="2"/>
  <c r="D46" i="2"/>
  <c r="E46" i="2"/>
  <c r="G46" i="2"/>
  <c r="G49" i="2" l="1"/>
  <c r="F49" i="2"/>
  <c r="D49" i="2"/>
</calcChain>
</file>

<file path=xl/sharedStrings.xml><?xml version="1.0" encoding="utf-8"?>
<sst xmlns="http://schemas.openxmlformats.org/spreadsheetml/2006/main" count="149" uniqueCount="72">
  <si>
    <t>Общий итог</t>
  </si>
  <si>
    <t>Наименование раздела, подраздела</t>
  </si>
  <si>
    <t xml:space="preserve">  ОБЩЕГОСУДАРСТВЕННЫЕ ВОПРОСЫ</t>
  </si>
  <si>
    <t>01</t>
  </si>
  <si>
    <t>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</si>
  <si>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</si>
  <si>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</si>
  <si>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</si>
  <si>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</si>
  <si>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</si>
  <si>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</si>
  <si>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    Другие общегосударственные вопросы</t>
  </si>
  <si>
    <t>13</t>
  </si>
  <si>
    <t xml:space="preserve">  НАЦИОНАЛЬНАЯ ОБОРОНА</t>
  </si>
  <si>
    <t>02</t>
  </si>
  <si>
    <t xml:space="preserve">    Мобилизационная и вневойсковая подготовка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</si>
  <si>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</si>
  <si>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</si>
  <si>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09</t>
  </si>
  <si>
    <t xml:space="preserve">    Другие вопросы в области национальной безопасности и правоохранительной деятельности</t>
  </si>
  <si>
    <t>14</t>
  </si>
  <si>
    <t xml:space="preserve">  НАЦИОНАЛЬНАЯ ЭКОНОМИКА</t>
  </si>
  <si>
    <t xml:space="preserve">    Общеэкономические вопросы</t>
  </si>
  <si>
    <t xml:space="preserve">    Сельское хозяйство и рыболовство</t>
  </si>
  <si>
    <t>05</t>
  </si>
  <si>
    <t xml:space="preserve">    Водное хозяйство</t>
  </si>
  <si>
    <t xml:space="preserve">    Транспорт</t>
  </si>
  <si>
    <t>08</t>
  </si>
  <si>
    <t xml:space="preserve">    Дорожное хозяйство (дорожные фонды)</t>
  </si>
  <si>
    <t xml:space="preserve">    Другие вопросы в области национальной экономики</t>
  </si>
  <si>
    <t>12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</si>
  <si>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</si>
  <si>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</si>
  <si>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</si>
  <si>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ОБРАЗОВАНИЕ</t>
  </si>
  <si>
    <t>07</t>
  </si>
  <si>
    <t xml:space="preserve">    Дошкольное образование</t>
  </si>
  <si>
    <t xml:space="preserve">    Общее образование</t>
  </si>
  <si>
    <t xml:space="preserve">    Дополнительное образование детей</t>
  </si>
  <si>
    <t xml:space="preserve">    Молодежная политика и оздоровление детей</t>
  </si>
  <si>
    <t xml:space="preserve">    Другие вопросы в области образования</t>
  </si>
  <si>
    <t xml:space="preserve">  КУЛЬТУРА, КИНЕМАТОГРАФИЯ</t>
  </si>
  <si>
    <t xml:space="preserve">    Культура</t>
  </si>
  <si>
    <t xml:space="preserve">  СОЦИАЛЬНАЯ ПОЛИТИКА</t>
  </si>
  <si>
    <t>10</t>
  </si>
  <si>
    <t xml:space="preserve">    Пенсионное обеспечение</t>
  </si>
  <si>
    <t xml:space="preserve">    Социальное обеспечение населения</t>
  </si>
  <si>
    <t xml:space="preserve">    Охрана семьи и детства</t>
  </si>
  <si>
    <t xml:space="preserve">    Другие вопросы в области социальной политики</t>
  </si>
  <si>
    <t xml:space="preserve">  ФИЗИЧЕСКАЯ КУЛЬТУРА И СПОРТ</t>
  </si>
  <si>
    <t>11</t>
  </si>
  <si>
    <t xml:space="preserve">    Массовый спорт</t>
  </si>
  <si>
    <t xml:space="preserve">  МЕЖБЮДЖЕТНЫЕ ТРАНСФЕРТЫ ОБЩЕГО ХАРАКТЕРА БЮДЖЕТАМ СУБЪЕКТОВ РОССИЙСКОЙ ФЕДЕРАЦИИ И МУНИЦИПАЛЬНЫХ ОБРАЗОВАНИЙ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</si>
  <si>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</si>
  <si>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 xml:space="preserve">    Иные дотации</t>
  </si>
  <si>
    <t>Пр</t>
  </si>
  <si>
    <t>Рз</t>
  </si>
  <si>
    <t xml:space="preserve">    Резервные фонды</t>
  </si>
  <si>
    <t xml:space="preserve">     Благоустройство</t>
  </si>
  <si>
    <t>Судебная система</t>
  </si>
  <si>
    <t>Физическая культура</t>
  </si>
  <si>
    <t>Обеспечение проведения выборов и референдумов</t>
  </si>
  <si>
    <t>Сведения о внесенных  изменениях в решение Дубровского районного Совета народных депутатов "О бюджете Дубровского муниципального района Брянской области на 2021 год и на плановый период 2022 и 2023 годов"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течение 2021 года, в части расходов</t>
  </si>
  <si>
    <t>Сумма на 2021 год Решение  от 15.12.2020 № 119-7 (первоначальный)</t>
  </si>
  <si>
    <t>Решение от 23.04.2021г.              № 142-7</t>
  </si>
  <si>
    <t>Решение от 30.06.2021г.                   № 158-7</t>
  </si>
  <si>
    <t>Решение от 29.10.2021г.                  № 172-7</t>
  </si>
  <si>
    <t>Решение от 27.12.2021г.                  № 195-7</t>
  </si>
  <si>
    <t>Сумма 
на 2021 год                                            (с учётом изменений)</t>
  </si>
  <si>
    <t xml:space="preserve">    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</si>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</sst>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0"/>
      <color indexed="8"/>
      <name val="Segoe UI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</font>
    <font>
      <b/>
      <sz val="10"/>
      <color indexed="8"/>
      <name val="Arial Cyr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0">
    <xf numFmtId="0" fontId="0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3" borderId="0"/>
    <xf numFmtId="0" fontId="7" fillId="0" borderId="0">
      <alignment horizontal="center"/>
    </xf>
    <xf numFmtId="0" fontId="6" fillId="0" borderId="0">
      <alignment horizontal="right"/>
    </xf>
    <xf numFmtId="0" fontId="6" fillId="3" borderId="1"/>
    <xf numFmtId="0" fontId="6" fillId="0" borderId="2">
      <alignment horizontal="center" vertical="center" wrapText="1"/>
    </xf>
    <xf numFmtId="0" fontId="6" fillId="3" borderId="3"/>
    <xf numFmtId="0" fontId="6" fillId="3" borderId="0">
      <alignment shrinkToFit="1"/>
    </xf>
    <xf numFmtId="0" fontId="8" fillId="0" borderId="3">
      <alignment horizontal="right"/>
    </xf>
    <xf numFmtId="4" fontId="8" fillId="4" borderId="3">
      <alignment horizontal="right" vertical="top" shrinkToFit="1"/>
    </xf>
    <xf numFmtId="4" fontId="8" fillId="2" borderId="3">
      <alignment horizontal="right" vertical="top" shrinkToFit="1"/>
    </xf>
    <xf numFmtId="0" fontId="6" fillId="0" borderId="0"/>
    <xf numFmtId="0" fontId="6" fillId="0" borderId="0">
      <alignment horizontal="left" wrapText="1"/>
    </xf>
    <xf numFmtId="0" fontId="8" fillId="0" borderId="2">
      <alignment vertical="top" wrapText="1"/>
    </xf>
    <xf numFmtId="49" fontId="6" fillId="0" borderId="2">
      <alignment horizontal="center" vertical="top" shrinkToFit="1"/>
    </xf>
    <xf numFmtId="4" fontId="8" fillId="4" borderId="2">
      <alignment horizontal="right" vertical="top" shrinkToFit="1"/>
    </xf>
    <xf numFmtId="4" fontId="8" fillId="2" borderId="2">
      <alignment horizontal="right" vertical="top" shrinkToFit="1"/>
    </xf>
    <xf numFmtId="0" fontId="6" fillId="3" borderId="4"/>
    <xf numFmtId="0" fontId="6" fillId="3" borderId="4">
      <alignment horizontal="center"/>
    </xf>
    <xf numFmtId="4" fontId="8" fillId="0" borderId="2">
      <alignment horizontal="right" vertical="top" shrinkToFit="1"/>
    </xf>
    <xf numFmtId="49" fontId="6" fillId="0" borderId="2">
      <alignment vertical="top" wrapText="1"/>
    </xf>
    <xf numFmtId="4" fontId="6" fillId="0" borderId="2">
      <alignment horizontal="right" vertical="top" shrinkToFit="1"/>
    </xf>
    <xf numFmtId="0" fontId="6" fillId="3" borderId="4">
      <alignment shrinkToFit="1"/>
    </xf>
    <xf numFmtId="0" fontId="6" fillId="3" borderId="3">
      <alignment horizontal="center"/>
    </xf>
    <xf numFmtId="0" fontId="13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3" fillId="5" borderId="5" xfId="0" applyFont="1" applyFill="1" applyBorder="1" applyAlignment="1">
      <alignment horizontal="center" vertical="center" wrapText="1"/>
    </xf>
    <xf numFmtId="49" fontId="4" fillId="0" borderId="2" xfId="19" applyFont="1" applyProtection="1">
      <alignment horizontal="center" vertical="top" shrinkToFit="1"/>
    </xf>
    <xf numFmtId="0" fontId="4" fillId="0" borderId="2" xfId="18" applyNumberFormat="1" applyFont="1" applyProtection="1">
      <alignment vertical="top" wrapText="1"/>
    </xf>
    <xf numFmtId="0" fontId="4" fillId="0" borderId="6" xfId="18" applyNumberFormat="1" applyFont="1" applyBorder="1" applyProtection="1">
      <alignment vertical="top" wrapText="1"/>
    </xf>
    <xf numFmtId="49" fontId="4" fillId="0" borderId="7" xfId="19" applyFont="1" applyBorder="1" applyProtection="1">
      <alignment horizontal="center" vertical="top" shrinkToFit="1"/>
    </xf>
    <xf numFmtId="0" fontId="4" fillId="0" borderId="8" xfId="18" applyNumberFormat="1" applyFont="1" applyBorder="1" applyProtection="1">
      <alignment vertical="top" wrapText="1"/>
    </xf>
    <xf numFmtId="49" fontId="3" fillId="0" borderId="2" xfId="19" applyFont="1" applyProtection="1">
      <alignment horizontal="center" vertical="top" shrinkToFit="1"/>
    </xf>
    <xf numFmtId="0" fontId="3" fillId="0" borderId="6" xfId="18" applyNumberFormat="1" applyFont="1" applyBorder="1" applyProtection="1">
      <alignment vertical="top" wrapText="1"/>
    </xf>
    <xf numFmtId="4" fontId="11" fillId="0" borderId="2" xfId="21" applyNumberFormat="1" applyFont="1" applyFill="1" applyAlignment="1" applyProtection="1">
      <alignment horizontal="right" vertical="center" shrinkToFit="1"/>
    </xf>
    <xf numFmtId="4" fontId="12" fillId="0" borderId="2" xfId="20" applyFont="1" applyFill="1" applyAlignment="1" applyProtection="1">
      <alignment horizontal="right" vertical="center" shrinkToFit="1"/>
    </xf>
    <xf numFmtId="4" fontId="12" fillId="0" borderId="5" xfId="0" applyNumberFormat="1" applyFont="1" applyBorder="1" applyAlignment="1">
      <alignment horizontal="right" vertical="center"/>
    </xf>
    <xf numFmtId="4" fontId="11" fillId="0" borderId="2" xfId="20" applyFont="1" applyFill="1" applyAlignment="1" applyProtection="1">
      <alignment horizontal="right" vertical="center" shrinkToFit="1"/>
    </xf>
    <xf numFmtId="4" fontId="11" fillId="0" borderId="5" xfId="0" applyNumberFormat="1" applyFont="1" applyBorder="1" applyAlignment="1">
      <alignment horizontal="right" vertical="center"/>
    </xf>
    <xf numFmtId="4" fontId="12" fillId="0" borderId="5" xfId="0" applyNumberFormat="1" applyFont="1" applyBorder="1" applyAlignment="1">
      <alignment vertical="center"/>
    </xf>
    <xf numFmtId="4" fontId="10" fillId="0" borderId="2" xfId="20" applyNumberFormat="1" applyFont="1" applyFill="1" applyAlignment="1" applyProtection="1">
      <alignment horizontal="right" vertical="center" shrinkToFit="1"/>
    </xf>
    <xf numFmtId="4" fontId="11" fillId="0" borderId="7" xfId="19" applyNumberFormat="1" applyFont="1" applyFill="1" applyBorder="1" applyAlignment="1" applyProtection="1">
      <alignment horizontal="right" vertical="center" wrapText="1"/>
    </xf>
    <xf numFmtId="49" fontId="3" fillId="0" borderId="9" xfId="19" applyFont="1" applyBorder="1" applyProtection="1">
      <alignment horizontal="center" vertical="top" shrinkToFit="1"/>
    </xf>
    <xf numFmtId="0" fontId="3" fillId="0" borderId="10" xfId="18" applyNumberFormat="1" applyFont="1" applyBorder="1" applyProtection="1">
      <alignment vertical="top" wrapText="1"/>
    </xf>
    <xf numFmtId="4" fontId="12" fillId="0" borderId="9" xfId="20" applyFont="1" applyFill="1" applyBorder="1" applyAlignment="1" applyProtection="1">
      <alignment horizontal="right" vertical="center" shrinkToFit="1"/>
    </xf>
    <xf numFmtId="4" fontId="12" fillId="0" borderId="11" xfId="0" applyNumberFormat="1" applyFont="1" applyBorder="1" applyAlignment="1">
      <alignment horizontal="right" vertical="center"/>
    </xf>
    <xf numFmtId="0" fontId="3" fillId="5" borderId="5" xfId="0" applyFont="1" applyFill="1" applyBorder="1" applyAlignment="1">
      <alignment horizontal="left" vertical="center" wrapText="1"/>
    </xf>
    <xf numFmtId="4" fontId="11" fillId="0" borderId="0" xfId="0" applyNumberFormat="1" applyFont="1" applyBorder="1" applyAlignment="1">
      <alignment horizontal="right" vertical="center"/>
    </xf>
    <xf numFmtId="4" fontId="11" fillId="0" borderId="2" xfId="21" applyNumberFormat="1" applyFont="1" applyFill="1" applyAlignment="1" applyProtection="1">
      <alignment vertical="center" shrinkToFit="1"/>
    </xf>
    <xf numFmtId="0" fontId="3" fillId="6" borderId="5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right" vertical="center"/>
    </xf>
    <xf numFmtId="0" fontId="4" fillId="0" borderId="6" xfId="18" applyNumberFormat="1" applyFont="1" applyBorder="1" applyAlignment="1" applyProtection="1">
      <alignment horizontal="left" vertical="top" wrapText="1"/>
    </xf>
    <xf numFmtId="0" fontId="3" fillId="0" borderId="6" xfId="18" applyNumberFormat="1" applyFont="1" applyBorder="1" applyAlignment="1" applyProtection="1">
      <alignment horizontal="left" vertical="top" wrapText="1"/>
    </xf>
  </cellXfs>
  <cellStyles count="30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Обычный" xfId="0" builtinId="0"/>
    <cellStyle name="Обычный 2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zoomScale="83" zoomScaleNormal="83" workbookViewId="0">
      <pane xSplit="3" ySplit="2" topLeftCell="D35" activePane="bottomRight" state="frozen"/>
      <selection pane="topRight" activeCell="D1" sqref="D1"/>
      <selection pane="bottomLeft" activeCell="A3" sqref="A3"/>
      <selection pane="bottomRight" activeCell="I49" sqref="I49"/>
    </sheetView>
  </sheetViews>
  <sheetFormatPr defaultRowHeight="14.4" x14ac:dyDescent="0.3"/>
  <cols>
    <col min="1" max="2" width="15.6640625" customWidth="1"/>
    <col min="3" max="3" width="42.6640625" customWidth="1"/>
    <col min="4" max="4" width="22.33203125" customWidth="1"/>
    <col min="5" max="5" width="18.44140625" customWidth="1"/>
    <col min="6" max="6" width="23.5546875" customWidth="1"/>
    <col min="7" max="8" width="21.33203125" customWidth="1"/>
    <col min="9" max="9" width="22.88671875" customWidth="1"/>
  </cols>
  <sheetData>
    <row r="1" spans="1:9" ht="52.2" customHeight="1" x14ac:dyDescent="0.3">
      <c r="A1" s="26" t="s">
        <v>62</v>
      </c>
      <c r="B1" s="26"/>
      <c r="C1" s="26"/>
      <c r="D1" s="26"/>
      <c r="E1" s="26"/>
      <c r="F1" s="26"/>
      <c r="G1" s="26"/>
      <c r="H1" s="26"/>
      <c r="I1" s="26"/>
    </row>
    <row r="2" spans="1:9" s="1" customFormat="1" ht="81.75" customHeight="1" x14ac:dyDescent="0.3">
      <c r="A2" s="2" t="s">
        <v>56</v>
      </c>
      <c r="B2" s="2" t="s">
        <v>55</v>
      </c>
      <c r="C2" s="22" t="s">
        <v>1</v>
      </c>
      <c r="D2" s="2" t="s">
        <v>63</v>
      </c>
      <c r="E2" s="2" t="s">
        <v>64</v>
      </c>
      <c r="F2" s="2" t="s">
        <v>65</v>
      </c>
      <c r="G2" s="2" t="s">
        <v>66</v>
      </c>
      <c r="H2" s="2" t="s">
        <v>67</v>
      </c>
      <c r="I2" s="2" t="s">
        <v>68</v>
      </c>
    </row>
    <row r="3" spans="1:9" ht="31.2" x14ac:dyDescent="0.3">
      <c r="A3" s="18" t="s">
        <v>3</v>
      </c>
      <c r="B3" s="18" t="s">
        <v>4</v>
      </c>
      <c r="C3" s="19" t="s">
        <v>2</v>
      </c>
      <c r="D3" s="20">
        <f>D4+D5+D6+D7+D9+D10+D8</f>
        <v>38044890</v>
      </c>
      <c r="E3" s="20">
        <f t="shared" ref="E3:H3" si="0">E4+E5+E6+E7+E9+E10+E8</f>
        <v>-30000</v>
      </c>
      <c r="F3" s="20">
        <f t="shared" si="0"/>
        <v>-60000</v>
      </c>
      <c r="G3" s="20">
        <f t="shared" si="0"/>
        <v>-198492.79999999999</v>
      </c>
      <c r="H3" s="20">
        <f t="shared" si="0"/>
        <v>-1703112.18</v>
      </c>
      <c r="I3" s="21">
        <f>SUM(D3:H3)</f>
        <v>36053285.020000003</v>
      </c>
    </row>
    <row r="4" spans="1:9" ht="78" x14ac:dyDescent="0.3">
      <c r="A4" s="3" t="s">
        <v>3</v>
      </c>
      <c r="B4" s="3" t="s">
        <v>6</v>
      </c>
      <c r="C4" s="5" t="s">
        <v>5</v>
      </c>
      <c r="D4" s="13">
        <v>466420</v>
      </c>
      <c r="E4" s="14">
        <v>0</v>
      </c>
      <c r="F4" s="14">
        <v>0</v>
      </c>
      <c r="G4" s="14"/>
      <c r="H4" s="27">
        <v>19606.32</v>
      </c>
      <c r="I4" s="21">
        <f t="shared" ref="I4:I49" si="1">SUM(D4:H4)</f>
        <v>486026.32</v>
      </c>
    </row>
    <row r="5" spans="1:9" ht="78" x14ac:dyDescent="0.3">
      <c r="A5" s="3" t="s">
        <v>3</v>
      </c>
      <c r="B5" s="3" t="s">
        <v>8</v>
      </c>
      <c r="C5" s="5" t="s">
        <v>7</v>
      </c>
      <c r="D5" s="13">
        <v>23632314</v>
      </c>
      <c r="E5" s="10">
        <v>0</v>
      </c>
      <c r="F5" s="14">
        <v>0</v>
      </c>
      <c r="G5" s="14">
        <v>-61094.8</v>
      </c>
      <c r="H5" s="27">
        <v>-1311965.54</v>
      </c>
      <c r="I5" s="21">
        <f t="shared" si="1"/>
        <v>22259253.66</v>
      </c>
    </row>
    <row r="6" spans="1:9" ht="15.6" x14ac:dyDescent="0.3">
      <c r="A6" s="3" t="s">
        <v>3</v>
      </c>
      <c r="B6" s="3" t="s">
        <v>24</v>
      </c>
      <c r="C6" s="5" t="s">
        <v>59</v>
      </c>
      <c r="D6" s="13">
        <v>10307</v>
      </c>
      <c r="E6" s="10">
        <v>0</v>
      </c>
      <c r="F6" s="14">
        <v>0</v>
      </c>
      <c r="G6" s="14">
        <v>0</v>
      </c>
      <c r="H6" s="27">
        <v>0</v>
      </c>
      <c r="I6" s="21">
        <f t="shared" si="1"/>
        <v>10307</v>
      </c>
    </row>
    <row r="7" spans="1:9" ht="62.4" x14ac:dyDescent="0.3">
      <c r="A7" s="3" t="s">
        <v>3</v>
      </c>
      <c r="B7" s="3" t="s">
        <v>10</v>
      </c>
      <c r="C7" s="5" t="s">
        <v>9</v>
      </c>
      <c r="D7" s="13">
        <v>6082908</v>
      </c>
      <c r="E7" s="14">
        <v>0</v>
      </c>
      <c r="F7" s="14">
        <v>5069.6000000000004</v>
      </c>
      <c r="G7" s="14"/>
      <c r="H7" s="27">
        <v>2034.73</v>
      </c>
      <c r="I7" s="21">
        <f t="shared" si="1"/>
        <v>6090012.3300000001</v>
      </c>
    </row>
    <row r="8" spans="1:9" ht="31.2" x14ac:dyDescent="0.3">
      <c r="A8" s="3" t="s">
        <v>3</v>
      </c>
      <c r="B8" s="3" t="s">
        <v>35</v>
      </c>
      <c r="C8" s="5" t="s">
        <v>61</v>
      </c>
      <c r="D8" s="13">
        <v>0</v>
      </c>
      <c r="E8" s="14">
        <v>0</v>
      </c>
      <c r="F8" s="23">
        <v>0</v>
      </c>
      <c r="G8" s="14">
        <v>0</v>
      </c>
      <c r="H8" s="27">
        <v>0</v>
      </c>
      <c r="I8" s="21">
        <f t="shared" si="1"/>
        <v>0</v>
      </c>
    </row>
    <row r="9" spans="1:9" ht="15.6" x14ac:dyDescent="0.3">
      <c r="A9" s="3" t="s">
        <v>3</v>
      </c>
      <c r="B9" s="3" t="s">
        <v>50</v>
      </c>
      <c r="C9" s="4" t="s">
        <v>57</v>
      </c>
      <c r="D9" s="13">
        <v>100000</v>
      </c>
      <c r="E9" s="14">
        <v>-30000</v>
      </c>
      <c r="F9" s="24">
        <v>-60000</v>
      </c>
      <c r="G9" s="14">
        <v>0</v>
      </c>
      <c r="H9" s="27">
        <v>-10000</v>
      </c>
      <c r="I9" s="21">
        <f t="shared" si="1"/>
        <v>0</v>
      </c>
    </row>
    <row r="10" spans="1:9" ht="15.6" x14ac:dyDescent="0.3">
      <c r="A10" s="3" t="s">
        <v>3</v>
      </c>
      <c r="B10" s="3" t="s">
        <v>12</v>
      </c>
      <c r="C10" s="5" t="s">
        <v>11</v>
      </c>
      <c r="D10" s="13">
        <v>7752941</v>
      </c>
      <c r="E10" s="10">
        <v>0</v>
      </c>
      <c r="F10" s="14">
        <v>-5069.6000000000004</v>
      </c>
      <c r="G10" s="14">
        <v>-137398</v>
      </c>
      <c r="H10" s="27">
        <v>-402787.69</v>
      </c>
      <c r="I10" s="21">
        <f t="shared" si="1"/>
        <v>7207685.71</v>
      </c>
    </row>
    <row r="11" spans="1:9" ht="15.6" x14ac:dyDescent="0.3">
      <c r="A11" s="8" t="s">
        <v>14</v>
      </c>
      <c r="B11" s="8" t="s">
        <v>4</v>
      </c>
      <c r="C11" s="9" t="s">
        <v>13</v>
      </c>
      <c r="D11" s="11">
        <f t="shared" ref="D11:H11" si="2">D12</f>
        <v>666268</v>
      </c>
      <c r="E11" s="12">
        <f t="shared" si="2"/>
        <v>0</v>
      </c>
      <c r="F11" s="12">
        <f t="shared" si="2"/>
        <v>0</v>
      </c>
      <c r="G11" s="12">
        <f t="shared" si="2"/>
        <v>0</v>
      </c>
      <c r="H11" s="12">
        <f t="shared" si="2"/>
        <v>15747</v>
      </c>
      <c r="I11" s="21">
        <f t="shared" si="1"/>
        <v>682015</v>
      </c>
    </row>
    <row r="12" spans="1:9" ht="31.2" x14ac:dyDescent="0.3">
      <c r="A12" s="3" t="s">
        <v>14</v>
      </c>
      <c r="B12" s="3" t="s">
        <v>6</v>
      </c>
      <c r="C12" s="5" t="s">
        <v>15</v>
      </c>
      <c r="D12" s="13">
        <v>666268</v>
      </c>
      <c r="E12" s="14">
        <v>0</v>
      </c>
      <c r="F12" s="14">
        <v>0</v>
      </c>
      <c r="G12" s="14">
        <v>0</v>
      </c>
      <c r="H12" s="27">
        <v>15747</v>
      </c>
      <c r="I12" s="21">
        <f t="shared" si="1"/>
        <v>682015</v>
      </c>
    </row>
    <row r="13" spans="1:9" ht="46.8" x14ac:dyDescent="0.3">
      <c r="A13" s="8" t="s">
        <v>6</v>
      </c>
      <c r="B13" s="8" t="s">
        <v>4</v>
      </c>
      <c r="C13" s="9" t="s">
        <v>16</v>
      </c>
      <c r="D13" s="11">
        <f t="shared" ref="D13:H13" si="3">D14+D15</f>
        <v>3599373.53</v>
      </c>
      <c r="E13" s="12">
        <f t="shared" si="3"/>
        <v>0</v>
      </c>
      <c r="F13" s="12">
        <f t="shared" si="3"/>
        <v>0</v>
      </c>
      <c r="G13" s="12">
        <f t="shared" si="3"/>
        <v>0</v>
      </c>
      <c r="H13" s="12">
        <f t="shared" si="3"/>
        <v>82776.08</v>
      </c>
      <c r="I13" s="21">
        <f t="shared" si="1"/>
        <v>3682149.61</v>
      </c>
    </row>
    <row r="14" spans="1:9" ht="62.4" x14ac:dyDescent="0.3">
      <c r="A14" s="3" t="s">
        <v>6</v>
      </c>
      <c r="B14" s="3" t="s">
        <v>18</v>
      </c>
      <c r="C14" s="5" t="s">
        <v>17</v>
      </c>
      <c r="D14" s="13">
        <v>3519373.53</v>
      </c>
      <c r="E14" s="14">
        <v>0</v>
      </c>
      <c r="F14" s="14">
        <v>0</v>
      </c>
      <c r="G14" s="14">
        <v>0</v>
      </c>
      <c r="H14" s="27">
        <v>61606.080000000002</v>
      </c>
      <c r="I14" s="21">
        <f t="shared" si="1"/>
        <v>3580979.61</v>
      </c>
    </row>
    <row r="15" spans="1:9" ht="46.8" x14ac:dyDescent="0.3">
      <c r="A15" s="3" t="s">
        <v>6</v>
      </c>
      <c r="B15" s="3" t="s">
        <v>20</v>
      </c>
      <c r="C15" s="5" t="s">
        <v>19</v>
      </c>
      <c r="D15" s="13">
        <v>80000</v>
      </c>
      <c r="E15" s="14">
        <v>0</v>
      </c>
      <c r="F15" s="14">
        <v>0</v>
      </c>
      <c r="G15" s="14">
        <v>0</v>
      </c>
      <c r="H15" s="27">
        <v>21170</v>
      </c>
      <c r="I15" s="21">
        <f t="shared" si="1"/>
        <v>101170</v>
      </c>
    </row>
    <row r="16" spans="1:9" ht="15.6" x14ac:dyDescent="0.3">
      <c r="A16" s="8" t="s">
        <v>8</v>
      </c>
      <c r="B16" s="8" t="s">
        <v>4</v>
      </c>
      <c r="C16" s="9" t="s">
        <v>21</v>
      </c>
      <c r="D16" s="11">
        <f t="shared" ref="D16:H16" si="4">D17+D18+D19+D20+D21+D22</f>
        <v>7631647.0300000003</v>
      </c>
      <c r="E16" s="12">
        <f t="shared" si="4"/>
        <v>382993.39</v>
      </c>
      <c r="F16" s="12">
        <f t="shared" si="4"/>
        <v>0</v>
      </c>
      <c r="G16" s="12">
        <f t="shared" si="4"/>
        <v>-210000</v>
      </c>
      <c r="H16" s="12">
        <f t="shared" si="4"/>
        <v>9394950</v>
      </c>
      <c r="I16" s="21">
        <f t="shared" si="1"/>
        <v>17199590.420000002</v>
      </c>
    </row>
    <row r="17" spans="1:9" ht="15.6" x14ac:dyDescent="0.3">
      <c r="A17" s="3" t="s">
        <v>8</v>
      </c>
      <c r="B17" s="3" t="s">
        <v>3</v>
      </c>
      <c r="C17" s="5" t="s">
        <v>22</v>
      </c>
      <c r="D17" s="13">
        <v>30467</v>
      </c>
      <c r="E17" s="14">
        <v>0</v>
      </c>
      <c r="F17" s="14">
        <v>0</v>
      </c>
      <c r="G17" s="14">
        <v>0</v>
      </c>
      <c r="H17" s="27">
        <v>-0.2</v>
      </c>
      <c r="I17" s="21">
        <f t="shared" si="1"/>
        <v>30466.799999999999</v>
      </c>
    </row>
    <row r="18" spans="1:9" ht="15.6" x14ac:dyDescent="0.3">
      <c r="A18" s="3" t="s">
        <v>8</v>
      </c>
      <c r="B18" s="3" t="s">
        <v>24</v>
      </c>
      <c r="C18" s="5" t="s">
        <v>23</v>
      </c>
      <c r="D18" s="13">
        <v>138596.03</v>
      </c>
      <c r="E18" s="14">
        <v>0</v>
      </c>
      <c r="F18" s="14">
        <v>0</v>
      </c>
      <c r="G18" s="14">
        <v>-15000</v>
      </c>
      <c r="H18" s="27">
        <v>117511.2</v>
      </c>
      <c r="I18" s="21">
        <f t="shared" si="1"/>
        <v>241107.22999999998</v>
      </c>
    </row>
    <row r="19" spans="1:9" ht="15.6" x14ac:dyDescent="0.3">
      <c r="A19" s="3" t="s">
        <v>8</v>
      </c>
      <c r="B19" s="3" t="s">
        <v>10</v>
      </c>
      <c r="C19" s="5" t="s">
        <v>25</v>
      </c>
      <c r="D19" s="13">
        <v>121200</v>
      </c>
      <c r="E19" s="14">
        <v>0</v>
      </c>
      <c r="F19" s="14">
        <v>0</v>
      </c>
      <c r="G19" s="14">
        <v>0</v>
      </c>
      <c r="H19" s="27">
        <v>-4040</v>
      </c>
      <c r="I19" s="21">
        <f t="shared" si="1"/>
        <v>117160</v>
      </c>
    </row>
    <row r="20" spans="1:9" ht="15.6" x14ac:dyDescent="0.3">
      <c r="A20" s="3" t="s">
        <v>8</v>
      </c>
      <c r="B20" s="3" t="s">
        <v>27</v>
      </c>
      <c r="C20" s="5" t="s">
        <v>26</v>
      </c>
      <c r="D20" s="13">
        <v>1655500</v>
      </c>
      <c r="E20" s="14">
        <v>0</v>
      </c>
      <c r="F20" s="14">
        <v>0</v>
      </c>
      <c r="G20" s="14">
        <v>26870</v>
      </c>
      <c r="H20" s="27">
        <v>5062.46</v>
      </c>
      <c r="I20" s="21">
        <f t="shared" si="1"/>
        <v>1687432.46</v>
      </c>
    </row>
    <row r="21" spans="1:9" ht="15.6" x14ac:dyDescent="0.3">
      <c r="A21" s="3" t="s">
        <v>8</v>
      </c>
      <c r="B21" s="3" t="s">
        <v>18</v>
      </c>
      <c r="C21" s="5" t="s">
        <v>28</v>
      </c>
      <c r="D21" s="13">
        <v>5432000</v>
      </c>
      <c r="E21" s="14">
        <v>157993.39000000001</v>
      </c>
      <c r="F21" s="16">
        <v>0</v>
      </c>
      <c r="G21" s="14">
        <v>0</v>
      </c>
      <c r="H21" s="27">
        <v>9114546.5399999991</v>
      </c>
      <c r="I21" s="21">
        <f t="shared" si="1"/>
        <v>14704539.93</v>
      </c>
    </row>
    <row r="22" spans="1:9" ht="31.2" x14ac:dyDescent="0.3">
      <c r="A22" s="3" t="s">
        <v>8</v>
      </c>
      <c r="B22" s="3" t="s">
        <v>30</v>
      </c>
      <c r="C22" s="5" t="s">
        <v>29</v>
      </c>
      <c r="D22" s="13">
        <v>253884</v>
      </c>
      <c r="E22" s="14">
        <v>225000</v>
      </c>
      <c r="F22" s="14">
        <v>0</v>
      </c>
      <c r="G22" s="14">
        <v>-221870</v>
      </c>
      <c r="H22" s="27">
        <v>161870</v>
      </c>
      <c r="I22" s="21">
        <f t="shared" si="1"/>
        <v>418884</v>
      </c>
    </row>
    <row r="23" spans="1:9" ht="31.2" x14ac:dyDescent="0.3">
      <c r="A23" s="8" t="s">
        <v>24</v>
      </c>
      <c r="B23" s="8" t="s">
        <v>4</v>
      </c>
      <c r="C23" s="9" t="s">
        <v>31</v>
      </c>
      <c r="D23" s="12">
        <f>D24+D25+D26+D27</f>
        <v>7739888.6399999997</v>
      </c>
      <c r="E23" s="12">
        <f t="shared" ref="E23:H23" si="5">E24+E25+E26+E27</f>
        <v>1446116.1799999997</v>
      </c>
      <c r="F23" s="12">
        <f t="shared" si="5"/>
        <v>0</v>
      </c>
      <c r="G23" s="12">
        <f t="shared" si="5"/>
        <v>-55120</v>
      </c>
      <c r="H23" s="12">
        <f t="shared" si="5"/>
        <v>279737.89999999997</v>
      </c>
      <c r="I23" s="21">
        <f t="shared" si="1"/>
        <v>9410622.7200000007</v>
      </c>
    </row>
    <row r="24" spans="1:9" ht="15.6" x14ac:dyDescent="0.3">
      <c r="A24" s="3" t="s">
        <v>24</v>
      </c>
      <c r="B24" s="3" t="s">
        <v>3</v>
      </c>
      <c r="C24" s="5" t="s">
        <v>32</v>
      </c>
      <c r="D24" s="13">
        <v>244800</v>
      </c>
      <c r="E24" s="14">
        <v>0</v>
      </c>
      <c r="F24" s="14">
        <v>0</v>
      </c>
      <c r="G24" s="14">
        <v>0</v>
      </c>
      <c r="H24" s="27">
        <v>-25402.02</v>
      </c>
      <c r="I24" s="21">
        <f t="shared" si="1"/>
        <v>219397.98</v>
      </c>
    </row>
    <row r="25" spans="1:9" ht="15.6" x14ac:dyDescent="0.3">
      <c r="A25" s="3" t="s">
        <v>24</v>
      </c>
      <c r="B25" s="3" t="s">
        <v>14</v>
      </c>
      <c r="C25" s="5" t="s">
        <v>33</v>
      </c>
      <c r="D25" s="13">
        <v>7495088.6399999997</v>
      </c>
      <c r="E25" s="14">
        <v>-4818972.46</v>
      </c>
      <c r="F25" s="14">
        <v>0</v>
      </c>
      <c r="G25" s="14">
        <v>-55120</v>
      </c>
      <c r="H25" s="27">
        <v>305139.92</v>
      </c>
      <c r="I25" s="21">
        <f t="shared" si="1"/>
        <v>2926136.0999999996</v>
      </c>
    </row>
    <row r="26" spans="1:9" ht="15.6" x14ac:dyDescent="0.3">
      <c r="A26" s="3" t="s">
        <v>24</v>
      </c>
      <c r="B26" s="3" t="s">
        <v>6</v>
      </c>
      <c r="C26" s="5" t="s">
        <v>58</v>
      </c>
      <c r="D26" s="13">
        <v>0</v>
      </c>
      <c r="E26" s="14">
        <v>0</v>
      </c>
      <c r="F26" s="14">
        <v>0</v>
      </c>
      <c r="G26" s="14">
        <v>0</v>
      </c>
      <c r="H26" s="27">
        <v>0</v>
      </c>
      <c r="I26" s="21">
        <f t="shared" si="1"/>
        <v>0</v>
      </c>
    </row>
    <row r="27" spans="1:9" ht="31.2" x14ac:dyDescent="0.3">
      <c r="A27" s="3" t="s">
        <v>24</v>
      </c>
      <c r="B27" s="3" t="s">
        <v>24</v>
      </c>
      <c r="C27" s="28" t="s">
        <v>69</v>
      </c>
      <c r="D27" s="13">
        <v>0</v>
      </c>
      <c r="E27" s="14">
        <v>6265088.6399999997</v>
      </c>
      <c r="F27" s="14">
        <v>0</v>
      </c>
      <c r="G27" s="14">
        <v>0</v>
      </c>
      <c r="H27" s="27">
        <v>0</v>
      </c>
      <c r="I27" s="21">
        <f t="shared" si="1"/>
        <v>6265088.6399999997</v>
      </c>
    </row>
    <row r="28" spans="1:9" ht="15.6" x14ac:dyDescent="0.3">
      <c r="A28" s="8" t="s">
        <v>10</v>
      </c>
      <c r="B28" s="8" t="s">
        <v>4</v>
      </c>
      <c r="C28" s="29" t="s">
        <v>70</v>
      </c>
      <c r="D28" s="11">
        <f>D29</f>
        <v>0</v>
      </c>
      <c r="E28" s="11">
        <f t="shared" ref="E28:H28" si="6">E29</f>
        <v>200000</v>
      </c>
      <c r="F28" s="11">
        <f t="shared" si="6"/>
        <v>0</v>
      </c>
      <c r="G28" s="11">
        <f t="shared" si="6"/>
        <v>-195000</v>
      </c>
      <c r="H28" s="11">
        <f t="shared" si="6"/>
        <v>-5000</v>
      </c>
      <c r="I28" s="21">
        <f t="shared" si="1"/>
        <v>0</v>
      </c>
    </row>
    <row r="29" spans="1:9" ht="31.2" x14ac:dyDescent="0.3">
      <c r="A29" s="3" t="s">
        <v>10</v>
      </c>
      <c r="B29" s="3" t="s">
        <v>24</v>
      </c>
      <c r="C29" s="28" t="s">
        <v>71</v>
      </c>
      <c r="D29" s="13">
        <v>0</v>
      </c>
      <c r="E29" s="14">
        <v>200000</v>
      </c>
      <c r="F29" s="14">
        <v>0</v>
      </c>
      <c r="G29" s="14">
        <v>-195000</v>
      </c>
      <c r="H29" s="27">
        <v>-5000</v>
      </c>
      <c r="I29" s="21">
        <f t="shared" si="1"/>
        <v>0</v>
      </c>
    </row>
    <row r="30" spans="1:9" ht="15.6" x14ac:dyDescent="0.3">
      <c r="A30" s="8" t="s">
        <v>35</v>
      </c>
      <c r="B30" s="8" t="s">
        <v>4</v>
      </c>
      <c r="C30" s="9" t="s">
        <v>34</v>
      </c>
      <c r="D30" s="12">
        <f t="shared" ref="D30:H30" si="7">D31+D32+D33+D34+D35</f>
        <v>216072734.62</v>
      </c>
      <c r="E30" s="12">
        <f t="shared" si="7"/>
        <v>46923.82</v>
      </c>
      <c r="F30" s="12">
        <f t="shared" si="7"/>
        <v>686951</v>
      </c>
      <c r="G30" s="12">
        <f t="shared" si="7"/>
        <v>13256293.149999999</v>
      </c>
      <c r="H30" s="12">
        <f t="shared" si="7"/>
        <v>11312972.390000001</v>
      </c>
      <c r="I30" s="21">
        <f t="shared" si="1"/>
        <v>241375874.98000002</v>
      </c>
    </row>
    <row r="31" spans="1:9" ht="15.6" x14ac:dyDescent="0.3">
      <c r="A31" s="3" t="s">
        <v>35</v>
      </c>
      <c r="B31" s="3" t="s">
        <v>3</v>
      </c>
      <c r="C31" s="5" t="s">
        <v>36</v>
      </c>
      <c r="D31" s="13">
        <v>53519500</v>
      </c>
      <c r="E31" s="10">
        <v>46923.82</v>
      </c>
      <c r="F31" s="14">
        <v>0</v>
      </c>
      <c r="G31" s="14">
        <v>11871154.199999999</v>
      </c>
      <c r="H31" s="27">
        <v>4157757.11</v>
      </c>
      <c r="I31" s="21">
        <f t="shared" si="1"/>
        <v>69595335.129999995</v>
      </c>
    </row>
    <row r="32" spans="1:9" ht="15.6" x14ac:dyDescent="0.3">
      <c r="A32" s="3" t="s">
        <v>35</v>
      </c>
      <c r="B32" s="3" t="s">
        <v>14</v>
      </c>
      <c r="C32" s="5" t="s">
        <v>37</v>
      </c>
      <c r="D32" s="13">
        <v>128405422.62</v>
      </c>
      <c r="E32" s="10">
        <v>0</v>
      </c>
      <c r="F32" s="14">
        <v>686951</v>
      </c>
      <c r="G32" s="14">
        <v>1324638.95</v>
      </c>
      <c r="H32" s="27">
        <v>6751178.4100000001</v>
      </c>
      <c r="I32" s="21">
        <f t="shared" si="1"/>
        <v>137168190.98000002</v>
      </c>
    </row>
    <row r="33" spans="1:9" ht="15.6" x14ac:dyDescent="0.3">
      <c r="A33" s="3" t="s">
        <v>35</v>
      </c>
      <c r="B33" s="3" t="s">
        <v>6</v>
      </c>
      <c r="C33" s="5" t="s">
        <v>38</v>
      </c>
      <c r="D33" s="13">
        <v>9947892</v>
      </c>
      <c r="E33" s="10">
        <v>0</v>
      </c>
      <c r="F33" s="14">
        <v>0</v>
      </c>
      <c r="G33" s="14">
        <v>0</v>
      </c>
      <c r="H33" s="27">
        <v>8374</v>
      </c>
      <c r="I33" s="21">
        <f t="shared" si="1"/>
        <v>9956266</v>
      </c>
    </row>
    <row r="34" spans="1:9" ht="31.2" x14ac:dyDescent="0.3">
      <c r="A34" s="3" t="s">
        <v>35</v>
      </c>
      <c r="B34" s="3" t="s">
        <v>35</v>
      </c>
      <c r="C34" s="5" t="s">
        <v>39</v>
      </c>
      <c r="D34" s="13">
        <v>1007500</v>
      </c>
      <c r="E34" s="14">
        <v>0</v>
      </c>
      <c r="F34" s="14">
        <v>0</v>
      </c>
      <c r="G34" s="14">
        <v>0</v>
      </c>
      <c r="H34" s="27">
        <v>-7742.62</v>
      </c>
      <c r="I34" s="21">
        <f t="shared" si="1"/>
        <v>999757.38</v>
      </c>
    </row>
    <row r="35" spans="1:9" ht="15.6" x14ac:dyDescent="0.3">
      <c r="A35" s="3" t="s">
        <v>35</v>
      </c>
      <c r="B35" s="3" t="s">
        <v>18</v>
      </c>
      <c r="C35" s="5" t="s">
        <v>40</v>
      </c>
      <c r="D35" s="13">
        <v>23192420</v>
      </c>
      <c r="E35" s="14">
        <v>0</v>
      </c>
      <c r="F35" s="14">
        <v>0</v>
      </c>
      <c r="G35" s="14">
        <v>60500</v>
      </c>
      <c r="H35" s="27">
        <v>403405.49</v>
      </c>
      <c r="I35" s="21">
        <f t="shared" si="1"/>
        <v>23656325.489999998</v>
      </c>
    </row>
    <row r="36" spans="1:9" ht="15.6" x14ac:dyDescent="0.3">
      <c r="A36" s="8" t="s">
        <v>27</v>
      </c>
      <c r="B36" s="8" t="s">
        <v>4</v>
      </c>
      <c r="C36" s="9" t="s">
        <v>41</v>
      </c>
      <c r="D36" s="12">
        <f>D37</f>
        <v>25115275</v>
      </c>
      <c r="E36" s="12">
        <f t="shared" ref="E36:H36" si="8">E37</f>
        <v>164691</v>
      </c>
      <c r="F36" s="12">
        <f t="shared" si="8"/>
        <v>0</v>
      </c>
      <c r="G36" s="12">
        <f t="shared" si="8"/>
        <v>-303930.98</v>
      </c>
      <c r="H36" s="12">
        <f t="shared" si="8"/>
        <v>-127515.46</v>
      </c>
      <c r="I36" s="21">
        <f t="shared" si="1"/>
        <v>24848519.559999999</v>
      </c>
    </row>
    <row r="37" spans="1:9" ht="15.6" x14ac:dyDescent="0.3">
      <c r="A37" s="3" t="s">
        <v>27</v>
      </c>
      <c r="B37" s="3" t="s">
        <v>3</v>
      </c>
      <c r="C37" s="5" t="s">
        <v>42</v>
      </c>
      <c r="D37" s="13">
        <v>25115275</v>
      </c>
      <c r="E37" s="10">
        <v>164691</v>
      </c>
      <c r="F37" s="14">
        <v>0</v>
      </c>
      <c r="G37" s="14">
        <v>-303930.98</v>
      </c>
      <c r="H37" s="27">
        <v>-127515.46</v>
      </c>
      <c r="I37" s="21">
        <f t="shared" si="1"/>
        <v>24848519.559999999</v>
      </c>
    </row>
    <row r="38" spans="1:9" ht="15.6" x14ac:dyDescent="0.3">
      <c r="A38" s="8" t="s">
        <v>44</v>
      </c>
      <c r="B38" s="8" t="s">
        <v>4</v>
      </c>
      <c r="C38" s="9" t="s">
        <v>43</v>
      </c>
      <c r="D38" s="12">
        <f>D39+D40+D41+D42</f>
        <v>18095145.32</v>
      </c>
      <c r="E38" s="12">
        <f t="shared" ref="E38:H38" si="9">E39+E40+E41+E42</f>
        <v>30209.880000000005</v>
      </c>
      <c r="F38" s="12">
        <f t="shared" si="9"/>
        <v>188816</v>
      </c>
      <c r="G38" s="12">
        <f t="shared" si="9"/>
        <v>30000</v>
      </c>
      <c r="H38" s="12">
        <f t="shared" si="9"/>
        <v>-667793.16</v>
      </c>
      <c r="I38" s="21">
        <f t="shared" si="1"/>
        <v>17676378.039999999</v>
      </c>
    </row>
    <row r="39" spans="1:9" ht="15.6" x14ac:dyDescent="0.3">
      <c r="A39" s="3" t="s">
        <v>44</v>
      </c>
      <c r="B39" s="3" t="s">
        <v>3</v>
      </c>
      <c r="C39" s="5" t="s">
        <v>45</v>
      </c>
      <c r="D39" s="13">
        <v>2047890.72</v>
      </c>
      <c r="E39" s="14">
        <v>0</v>
      </c>
      <c r="F39" s="14">
        <v>0</v>
      </c>
      <c r="G39" s="14">
        <v>0</v>
      </c>
      <c r="H39" s="27">
        <v>13828.44</v>
      </c>
      <c r="I39" s="21">
        <f t="shared" si="1"/>
        <v>2061719.16</v>
      </c>
    </row>
    <row r="40" spans="1:9" ht="15.6" x14ac:dyDescent="0.3">
      <c r="A40" s="3" t="s">
        <v>44</v>
      </c>
      <c r="B40" s="3" t="s">
        <v>6</v>
      </c>
      <c r="C40" s="5" t="s">
        <v>46</v>
      </c>
      <c r="D40" s="13">
        <v>70400</v>
      </c>
      <c r="E40" s="14">
        <v>-70400</v>
      </c>
      <c r="F40" s="17">
        <v>0</v>
      </c>
      <c r="G40" s="14">
        <v>0</v>
      </c>
      <c r="H40" s="27">
        <v>0</v>
      </c>
      <c r="I40" s="21">
        <f t="shared" si="1"/>
        <v>0</v>
      </c>
    </row>
    <row r="41" spans="1:9" ht="15.6" x14ac:dyDescent="0.3">
      <c r="A41" s="3" t="s">
        <v>44</v>
      </c>
      <c r="B41" s="3" t="s">
        <v>8</v>
      </c>
      <c r="C41" s="5" t="s">
        <v>47</v>
      </c>
      <c r="D41" s="13">
        <v>14500550.6</v>
      </c>
      <c r="E41" s="14">
        <v>70609.88</v>
      </c>
      <c r="F41" s="14">
        <v>128816</v>
      </c>
      <c r="G41" s="14">
        <v>30000</v>
      </c>
      <c r="H41" s="27">
        <v>-681621.6</v>
      </c>
      <c r="I41" s="21">
        <f t="shared" si="1"/>
        <v>14048354.880000001</v>
      </c>
    </row>
    <row r="42" spans="1:9" ht="31.2" x14ac:dyDescent="0.3">
      <c r="A42" s="3" t="s">
        <v>44</v>
      </c>
      <c r="B42" s="3" t="s">
        <v>10</v>
      </c>
      <c r="C42" s="5" t="s">
        <v>48</v>
      </c>
      <c r="D42" s="13">
        <v>1476304</v>
      </c>
      <c r="E42" s="14">
        <v>30000</v>
      </c>
      <c r="F42" s="14">
        <v>60000</v>
      </c>
      <c r="G42" s="14">
        <v>0</v>
      </c>
      <c r="H42" s="27">
        <v>0</v>
      </c>
      <c r="I42" s="21">
        <f t="shared" si="1"/>
        <v>1566304</v>
      </c>
    </row>
    <row r="43" spans="1:9" ht="15.6" x14ac:dyDescent="0.3">
      <c r="A43" s="8" t="s">
        <v>50</v>
      </c>
      <c r="B43" s="8" t="s">
        <v>4</v>
      </c>
      <c r="C43" s="9" t="s">
        <v>49</v>
      </c>
      <c r="D43" s="12">
        <f>D45+D44</f>
        <v>6457400</v>
      </c>
      <c r="E43" s="12">
        <f t="shared" ref="E43:H43" si="10">E45+E44</f>
        <v>33569530</v>
      </c>
      <c r="F43" s="12">
        <f t="shared" si="10"/>
        <v>827621.02</v>
      </c>
      <c r="G43" s="12">
        <f t="shared" si="10"/>
        <v>377190.98</v>
      </c>
      <c r="H43" s="12">
        <f t="shared" si="10"/>
        <v>278828.67</v>
      </c>
      <c r="I43" s="21">
        <f t="shared" si="1"/>
        <v>41510570.670000002</v>
      </c>
    </row>
    <row r="44" spans="1:9" ht="15.6" x14ac:dyDescent="0.3">
      <c r="A44" s="3" t="s">
        <v>50</v>
      </c>
      <c r="B44" s="3" t="s">
        <v>3</v>
      </c>
      <c r="C44" s="5" t="s">
        <v>60</v>
      </c>
      <c r="D44" s="23">
        <v>5747400</v>
      </c>
      <c r="E44" s="14">
        <v>33569530</v>
      </c>
      <c r="F44" s="14">
        <v>827621.02</v>
      </c>
      <c r="G44" s="14">
        <v>183260.98</v>
      </c>
      <c r="H44" s="27">
        <v>171493.94</v>
      </c>
      <c r="I44" s="21">
        <f t="shared" si="1"/>
        <v>40499305.939999998</v>
      </c>
    </row>
    <row r="45" spans="1:9" ht="15.6" x14ac:dyDescent="0.3">
      <c r="A45" s="3" t="s">
        <v>50</v>
      </c>
      <c r="B45" s="3" t="s">
        <v>14</v>
      </c>
      <c r="C45" s="5" t="s">
        <v>51</v>
      </c>
      <c r="D45" s="13">
        <v>710000</v>
      </c>
      <c r="E45" s="14">
        <v>0</v>
      </c>
      <c r="F45" s="14">
        <v>0</v>
      </c>
      <c r="G45" s="14">
        <v>193930</v>
      </c>
      <c r="H45" s="27">
        <v>107334.73</v>
      </c>
      <c r="I45" s="21">
        <f t="shared" si="1"/>
        <v>1011264.73</v>
      </c>
    </row>
    <row r="46" spans="1:9" ht="78" x14ac:dyDescent="0.3">
      <c r="A46" s="8" t="s">
        <v>20</v>
      </c>
      <c r="B46" s="8" t="s">
        <v>4</v>
      </c>
      <c r="C46" s="9" t="s">
        <v>52</v>
      </c>
      <c r="D46" s="12">
        <f>D47+D48</f>
        <v>1932000</v>
      </c>
      <c r="E46" s="12">
        <f t="shared" ref="E46:H46" si="11">E47+E48</f>
        <v>0</v>
      </c>
      <c r="F46" s="12">
        <f t="shared" si="11"/>
        <v>0</v>
      </c>
      <c r="G46" s="12">
        <f t="shared" si="11"/>
        <v>675000</v>
      </c>
      <c r="H46" s="12">
        <f t="shared" si="11"/>
        <v>826700</v>
      </c>
      <c r="I46" s="21">
        <f t="shared" si="1"/>
        <v>3433700</v>
      </c>
    </row>
    <row r="47" spans="1:9" ht="62.4" x14ac:dyDescent="0.3">
      <c r="A47" s="3" t="s">
        <v>20</v>
      </c>
      <c r="B47" s="3" t="s">
        <v>3</v>
      </c>
      <c r="C47" s="5" t="s">
        <v>53</v>
      </c>
      <c r="D47" s="13">
        <v>782000</v>
      </c>
      <c r="E47" s="14">
        <v>0</v>
      </c>
      <c r="F47" s="14">
        <v>0</v>
      </c>
      <c r="G47" s="14">
        <v>0</v>
      </c>
      <c r="H47" s="27">
        <v>0</v>
      </c>
      <c r="I47" s="21">
        <f t="shared" si="1"/>
        <v>782000</v>
      </c>
    </row>
    <row r="48" spans="1:9" ht="15.6" x14ac:dyDescent="0.3">
      <c r="A48" s="6" t="s">
        <v>20</v>
      </c>
      <c r="B48" s="6" t="s">
        <v>14</v>
      </c>
      <c r="C48" s="7" t="s">
        <v>54</v>
      </c>
      <c r="D48" s="13">
        <v>1150000</v>
      </c>
      <c r="E48" s="14">
        <v>0</v>
      </c>
      <c r="F48" s="14">
        <v>0</v>
      </c>
      <c r="G48" s="14">
        <v>675000</v>
      </c>
      <c r="H48" s="27">
        <v>826700</v>
      </c>
      <c r="I48" s="21">
        <f t="shared" si="1"/>
        <v>2651700</v>
      </c>
    </row>
    <row r="49" spans="1:9" ht="15" customHeight="1" x14ac:dyDescent="0.3">
      <c r="A49" s="25" t="s">
        <v>0</v>
      </c>
      <c r="B49" s="25"/>
      <c r="C49" s="25"/>
      <c r="D49" s="15">
        <f>D3+D11+D13+D16+D23+D30+D36+D38+D43+D46</f>
        <v>325354622.13999999</v>
      </c>
      <c r="E49" s="15">
        <f>SUM(E3+E11+E13+E16+E23+E30+E36+E38+E43+E46+E28)</f>
        <v>35810464.270000003</v>
      </c>
      <c r="F49" s="15">
        <f t="shared" ref="F49:H49" si="12">SUM(F3+F11+F13+F16+F23+F30+F36+F38+F43+F46+F28)</f>
        <v>1643388.02</v>
      </c>
      <c r="G49" s="15">
        <f t="shared" si="12"/>
        <v>13375940.349999998</v>
      </c>
      <c r="H49" s="15">
        <f t="shared" si="12"/>
        <v>19688291.240000002</v>
      </c>
      <c r="I49" s="21">
        <f t="shared" si="1"/>
        <v>395872706.01999998</v>
      </c>
    </row>
  </sheetData>
  <mergeCells count="2">
    <mergeCell ref="A49:C49"/>
    <mergeCell ref="A1:I1"/>
  </mergeCells>
  <phoneticPr fontId="9" type="noConversion"/>
  <pageMargins left="0.42" right="0.16" top="0.7" bottom="0.18" header="0.5" footer="0.16"/>
  <pageSetup paperSize="9" scale="5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расходы-1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Zam</cp:lastModifiedBy>
  <cp:lastPrinted>2020-02-20T13:01:07Z</cp:lastPrinted>
  <dcterms:created xsi:type="dcterms:W3CDTF">2017-05-22T06:23:45Z</dcterms:created>
  <dcterms:modified xsi:type="dcterms:W3CDTF">2022-04-08T06:27:38Z</dcterms:modified>
</cp:coreProperties>
</file>